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3085" windowHeight="4890"/>
  </bookViews>
  <sheets>
    <sheet name="Φύλλο1" sheetId="1" r:id="rId1"/>
  </sheets>
  <definedNames>
    <definedName name="_xlnm._FilterDatabase" localSheetId="0" hidden="1">Φύλλο1!$A$8</definedName>
    <definedName name="_xlnm.Criteria" localSheetId="0">Φύλλο1!$A$11</definedName>
    <definedName name="_xlnm.Print_Titles" localSheetId="0">Φύλλο1!$A:$B,Φύλλο1!$1:$4</definedName>
  </definedNames>
  <calcPr calcId="125725"/>
</workbook>
</file>

<file path=xl/calcChain.xml><?xml version="1.0" encoding="utf-8"?>
<calcChain xmlns="http://schemas.openxmlformats.org/spreadsheetml/2006/main">
  <c r="D74" i="1"/>
  <c r="E74"/>
  <c r="F74"/>
  <c r="G74"/>
  <c r="H74"/>
  <c r="I74"/>
  <c r="J74"/>
  <c r="C74"/>
  <c r="K95" l="1"/>
  <c r="K74"/>
  <c r="K75" s="1"/>
  <c r="K25"/>
  <c r="K24"/>
  <c r="K23"/>
  <c r="K22"/>
  <c r="K21"/>
  <c r="K20"/>
  <c r="K19"/>
  <c r="K16"/>
  <c r="K15"/>
  <c r="K14"/>
  <c r="K13"/>
  <c r="K12"/>
  <c r="K71"/>
  <c r="K70"/>
  <c r="K69"/>
  <c r="K68"/>
  <c r="K67"/>
  <c r="K64"/>
  <c r="K63"/>
  <c r="K62"/>
  <c r="K61"/>
  <c r="K60"/>
  <c r="K57"/>
  <c r="K56"/>
  <c r="K55"/>
  <c r="K52"/>
  <c r="K51"/>
  <c r="K50"/>
  <c r="K49"/>
  <c r="K46"/>
  <c r="K45"/>
  <c r="K44"/>
  <c r="K43"/>
  <c r="G89"/>
  <c r="G85"/>
  <c r="G80"/>
  <c r="G66"/>
  <c r="G54"/>
  <c r="G48"/>
  <c r="G42"/>
  <c r="G33"/>
  <c r="G27"/>
  <c r="G18"/>
  <c r="G11"/>
  <c r="C59"/>
  <c r="C89"/>
  <c r="C85"/>
  <c r="C66"/>
  <c r="C54"/>
  <c r="C48"/>
  <c r="C42"/>
  <c r="C33"/>
  <c r="C27"/>
  <c r="C18"/>
  <c r="C11"/>
  <c r="F33"/>
  <c r="H33"/>
  <c r="I33"/>
  <c r="E33"/>
  <c r="D33"/>
  <c r="I18"/>
  <c r="H18"/>
  <c r="F18"/>
  <c r="E18"/>
  <c r="D18"/>
  <c r="G77" l="1"/>
  <c r="G8"/>
  <c r="C8"/>
  <c r="H66"/>
  <c r="H59"/>
  <c r="H54"/>
  <c r="H48"/>
  <c r="H42"/>
  <c r="J89"/>
  <c r="J85"/>
  <c r="J80"/>
  <c r="J66"/>
  <c r="J59"/>
  <c r="J54"/>
  <c r="J48"/>
  <c r="J42"/>
  <c r="J33"/>
  <c r="K33" s="1"/>
  <c r="J27"/>
  <c r="J18"/>
  <c r="K18" s="1"/>
  <c r="J11"/>
  <c r="H89"/>
  <c r="I89"/>
  <c r="H85"/>
  <c r="I85"/>
  <c r="H80"/>
  <c r="I80"/>
  <c r="I77" s="1"/>
  <c r="I66"/>
  <c r="I59"/>
  <c r="I54"/>
  <c r="I48"/>
  <c r="I42"/>
  <c r="H27"/>
  <c r="I27"/>
  <c r="H11"/>
  <c r="I11"/>
  <c r="D89"/>
  <c r="E89"/>
  <c r="F89"/>
  <c r="D85"/>
  <c r="E85"/>
  <c r="F85"/>
  <c r="D80"/>
  <c r="E80"/>
  <c r="F80"/>
  <c r="C80"/>
  <c r="D66"/>
  <c r="E66"/>
  <c r="F66"/>
  <c r="D59"/>
  <c r="E59"/>
  <c r="F59"/>
  <c r="G59"/>
  <c r="G39" s="1"/>
  <c r="G5" s="1"/>
  <c r="D54"/>
  <c r="E54"/>
  <c r="F54"/>
  <c r="D48"/>
  <c r="E48"/>
  <c r="F48"/>
  <c r="D42"/>
  <c r="E42"/>
  <c r="F42"/>
  <c r="D27"/>
  <c r="E27"/>
  <c r="F27"/>
  <c r="D11"/>
  <c r="D5" s="1"/>
  <c r="E11"/>
  <c r="F11"/>
  <c r="J39" l="1"/>
  <c r="K27"/>
  <c r="K48"/>
  <c r="K66"/>
  <c r="K89"/>
  <c r="K11"/>
  <c r="K42"/>
  <c r="K54"/>
  <c r="K59"/>
  <c r="K85"/>
  <c r="C77"/>
  <c r="K80"/>
  <c r="I5"/>
  <c r="E39"/>
  <c r="H39"/>
  <c r="F77"/>
  <c r="H5"/>
  <c r="H77"/>
  <c r="J5"/>
  <c r="D77"/>
  <c r="F5"/>
  <c r="D8"/>
  <c r="E5"/>
  <c r="F39"/>
  <c r="D39"/>
  <c r="E77"/>
  <c r="I39"/>
  <c r="I8"/>
  <c r="E8"/>
  <c r="H8"/>
  <c r="F8"/>
  <c r="J8"/>
  <c r="J77"/>
  <c r="K8" l="1"/>
  <c r="K77"/>
  <c r="K92"/>
  <c r="K30"/>
  <c r="K37"/>
  <c r="K87"/>
  <c r="K82"/>
  <c r="K28"/>
  <c r="K83"/>
  <c r="K34"/>
  <c r="K91"/>
  <c r="K29"/>
  <c r="K86"/>
  <c r="K35"/>
  <c r="K36"/>
  <c r="K93"/>
  <c r="K31"/>
  <c r="K81"/>
  <c r="K90"/>
  <c r="C39" l="1"/>
  <c r="C5" l="1"/>
  <c r="K5" s="1"/>
  <c r="K39"/>
</calcChain>
</file>

<file path=xl/sharedStrings.xml><?xml version="1.0" encoding="utf-8"?>
<sst xmlns="http://schemas.openxmlformats.org/spreadsheetml/2006/main" count="98" uniqueCount="86">
  <si>
    <t>Έβρος</t>
  </si>
  <si>
    <t>Ξάνθη</t>
  </si>
  <si>
    <t>Ροδόπη</t>
  </si>
  <si>
    <t>Δράμα</t>
  </si>
  <si>
    <t>Καβάλα</t>
  </si>
  <si>
    <t>Σέρρες</t>
  </si>
  <si>
    <t>Θεσσαλονίκη</t>
  </si>
  <si>
    <t>Κιλκίς</t>
  </si>
  <si>
    <t>Πέλλα</t>
  </si>
  <si>
    <t>Πιερία</t>
  </si>
  <si>
    <t>Χαλκιδική</t>
  </si>
  <si>
    <t>Γρεβενά</t>
  </si>
  <si>
    <t>Καστοριά</t>
  </si>
  <si>
    <t>Κοζάνη</t>
  </si>
  <si>
    <t>Φλώρινα</t>
  </si>
  <si>
    <t>Καρδίτσα</t>
  </si>
  <si>
    <t>Λάρισα</t>
  </si>
  <si>
    <t>Μαγνησία</t>
  </si>
  <si>
    <t>Τρίκαλα</t>
  </si>
  <si>
    <t>Άρτα</t>
  </si>
  <si>
    <t>Θεσπρωτία</t>
  </si>
  <si>
    <t>Ιωάννινα</t>
  </si>
  <si>
    <t>Πρέβεζα</t>
  </si>
  <si>
    <t>Ζάκυνθος</t>
  </si>
  <si>
    <t>Κεφαλλονιά</t>
  </si>
  <si>
    <t>Κέρκυρα</t>
  </si>
  <si>
    <t>Λευκάδα</t>
  </si>
  <si>
    <t>Αιτωλοακαρνανία</t>
  </si>
  <si>
    <t>Ηλεία</t>
  </si>
  <si>
    <t>Βοιωτία</t>
  </si>
  <si>
    <t>Εύβοια</t>
  </si>
  <si>
    <t>Ευρυτανία</t>
  </si>
  <si>
    <t>Φθιώτιδα</t>
  </si>
  <si>
    <t>Φωκίδα</t>
  </si>
  <si>
    <t>Αργολίδα</t>
  </si>
  <si>
    <t>Αρκαδία</t>
  </si>
  <si>
    <t>Κορινθία</t>
  </si>
  <si>
    <t>Λακωνία</t>
  </si>
  <si>
    <t>Μεσσηνία</t>
  </si>
  <si>
    <t>Αττική</t>
  </si>
  <si>
    <t>Λέσβος</t>
  </si>
  <si>
    <t>Σάμος</t>
  </si>
  <si>
    <t>Χίος</t>
  </si>
  <si>
    <t>Δωδεκάνησα</t>
  </si>
  <si>
    <t>Κυκλάδες</t>
  </si>
  <si>
    <t>Ηράκλειο</t>
  </si>
  <si>
    <t>Λασίθι</t>
  </si>
  <si>
    <t>Ρέθυμνο</t>
  </si>
  <si>
    <t>Χανιά</t>
  </si>
  <si>
    <t xml:space="preserve">Ανατολική Μακεδονία και Θράκη   </t>
  </si>
  <si>
    <t>Κεντρική Μακεδονία</t>
  </si>
  <si>
    <t>Δυτική Μακεδονία</t>
  </si>
  <si>
    <t>Θεσσαλία</t>
  </si>
  <si>
    <t>Κεντρική Ελλάς</t>
  </si>
  <si>
    <t>Ήπειρος</t>
  </si>
  <si>
    <t>Ιόνια Νησιά</t>
  </si>
  <si>
    <t>Δυτική Ελλάδα</t>
  </si>
  <si>
    <t>Στερεά Ελλάδα και Εύβοια</t>
  </si>
  <si>
    <t>Πελοπόννησος</t>
  </si>
  <si>
    <t>Νήσοι Αιγαίου, Κρήτη</t>
  </si>
  <si>
    <t>Βόρειο Αιγαίο</t>
  </si>
  <si>
    <t>Νότιο Αιγαίο</t>
  </si>
  <si>
    <t>Κρήτη</t>
  </si>
  <si>
    <t>Μη δηλωθείσα</t>
  </si>
  <si>
    <t>Σύνολο Ελλάδος</t>
  </si>
  <si>
    <t>Βόρεια Ελλάς</t>
  </si>
  <si>
    <t xml:space="preserve">Μεγάλη γεωγραφική περιοχή </t>
  </si>
  <si>
    <t>Βενζίνη</t>
  </si>
  <si>
    <t xml:space="preserve"> Σούπερ (LRP)</t>
  </si>
  <si>
    <t>Αμόλυβδη  (95 RON)</t>
  </si>
  <si>
    <t xml:space="preserve"> Αμόλυβδη (98/100 RON)</t>
  </si>
  <si>
    <t xml:space="preserve">Θέρμανσης </t>
  </si>
  <si>
    <t>Μαζούτ</t>
  </si>
  <si>
    <t>Χαμηλού Θείου</t>
  </si>
  <si>
    <t>Υψηλού Θείου</t>
  </si>
  <si>
    <t>Υγραέριο (LPG)</t>
  </si>
  <si>
    <t>** Σε μετρικούς τόνους</t>
  </si>
  <si>
    <t xml:space="preserve">Πηγή: Υπουργείο Περιβάλλοντος και Ενέργειας / Γενική Διεύθυνση Ενέργειας        </t>
  </si>
  <si>
    <t>ΣΥΝΟΛΟ ΠΕΡΙΦΕΡΕΙΑΣ</t>
  </si>
  <si>
    <t xml:space="preserve"> ΣΥΝΟΛΟ ΠΕΡΙΦΕΡΕΙΑΣ </t>
  </si>
  <si>
    <t>Ημαθία</t>
  </si>
  <si>
    <t xml:space="preserve">Κατανάλωση πετρελαιοειδών (**),                                               κατά μεγάλη γεωγραφική περιοχή,                                                 περιφέρεια και περιφερειακή ενότητα                                                                  και κατηγορία: 2016
          </t>
  </si>
  <si>
    <t>Κίνησης (BIO)</t>
  </si>
  <si>
    <t>Σύνολο Xώρας</t>
  </si>
  <si>
    <t>Πετρέλαιο (diesel)</t>
  </si>
  <si>
    <t>Αχαΐα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</si>
</sst>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24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0"/>
      <name val="Arial Greek"/>
      <charset val="161"/>
    </font>
    <font>
      <b/>
      <sz val="10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name val="HellasArial"/>
    </font>
    <font>
      <b/>
      <i/>
      <u val="double"/>
      <sz val="16"/>
      <color indexed="8"/>
      <name val="Arial"/>
      <family val="2"/>
      <charset val="161"/>
    </font>
    <font>
      <sz val="11"/>
      <color theme="1"/>
      <name val="Arial"/>
      <family val="2"/>
      <charset val="161"/>
    </font>
    <font>
      <b/>
      <u val="double"/>
      <sz val="11"/>
      <color indexed="8"/>
      <name val="Arial"/>
      <family val="2"/>
      <charset val="161"/>
    </font>
    <font>
      <b/>
      <u/>
      <sz val="10"/>
      <color indexed="8"/>
      <name val="Arial"/>
      <family val="2"/>
      <charset val="161"/>
    </font>
    <font>
      <b/>
      <sz val="11"/>
      <color theme="1"/>
      <name val="Arial"/>
      <family val="2"/>
      <charset val="161"/>
    </font>
    <font>
      <b/>
      <i/>
      <sz val="10"/>
      <color indexed="8"/>
      <name val="Arial"/>
      <family val="2"/>
      <charset val="161"/>
    </font>
    <font>
      <b/>
      <u val="double"/>
      <sz val="10"/>
      <color indexed="8"/>
      <name val="Arial"/>
      <family val="2"/>
      <charset val="161"/>
    </font>
    <font>
      <b/>
      <i/>
      <u val="double"/>
      <sz val="9"/>
      <color indexed="8"/>
      <name val="Arial"/>
      <family val="2"/>
      <charset val="161"/>
    </font>
    <font>
      <b/>
      <i/>
      <sz val="10"/>
      <name val="Arial"/>
      <family val="2"/>
      <charset val="161"/>
    </font>
    <font>
      <sz val="10"/>
      <color theme="1"/>
      <name val="Arial"/>
      <family val="2"/>
      <charset val="161"/>
    </font>
    <font>
      <b/>
      <sz val="11"/>
      <name val="Arial"/>
      <family val="2"/>
      <charset val="161"/>
    </font>
    <font>
      <b/>
      <u val="double"/>
      <sz val="10"/>
      <color indexed="8"/>
      <name val="Arial"/>
      <family val="2"/>
    </font>
    <font>
      <b/>
      <i/>
      <sz val="12"/>
      <color indexed="8"/>
      <name val="Arial"/>
      <family val="2"/>
      <charset val="161"/>
    </font>
    <font>
      <b/>
      <sz val="10"/>
      <color theme="1"/>
      <name val="Arial"/>
      <family val="2"/>
      <charset val="161"/>
    </font>
    <font>
      <b/>
      <u/>
      <sz val="11"/>
      <color indexed="8"/>
      <name val="Arial"/>
      <family val="2"/>
      <charset val="161"/>
    </font>
    <font>
      <b/>
      <sz val="11"/>
      <color indexed="8"/>
      <name val="Arial"/>
      <family val="2"/>
      <charset val="161"/>
    </font>
    <font>
      <sz val="11"/>
      <color indexed="8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2" borderId="1" applyFont="0" applyFill="0">
      <alignment horizontal="center" vertical="center"/>
    </xf>
    <xf numFmtId="0" fontId="2" fillId="2" borderId="1">
      <alignment horizontal="center" vertical="center"/>
    </xf>
    <xf numFmtId="0" fontId="6" fillId="0" borderId="0"/>
  </cellStyleXfs>
  <cellXfs count="172">
    <xf numFmtId="0" fontId="0" fillId="0" borderId="0" xfId="0"/>
    <xf numFmtId="0" fontId="8" fillId="0" borderId="0" xfId="0" applyFont="1" applyBorder="1"/>
    <xf numFmtId="0" fontId="9" fillId="5" borderId="14" xfId="4" applyFont="1" applyFill="1" applyBorder="1" applyAlignment="1">
      <alignment horizontal="center" vertical="center" wrapText="1"/>
    </xf>
    <xf numFmtId="0" fontId="9" fillId="5" borderId="8" xfId="4" applyFont="1" applyFill="1" applyBorder="1" applyAlignment="1">
      <alignment horizontal="center" vertical="center" wrapText="1"/>
    </xf>
    <xf numFmtId="0" fontId="4" fillId="3" borderId="0" xfId="4" applyFont="1" applyFill="1" applyBorder="1" applyAlignment="1">
      <alignment horizontal="left" vertical="center"/>
    </xf>
    <xf numFmtId="0" fontId="13" fillId="3" borderId="0" xfId="4" applyFont="1" applyFill="1" applyBorder="1" applyAlignment="1">
      <alignment horizontal="left" vertical="center"/>
    </xf>
    <xf numFmtId="43" fontId="11" fillId="0" borderId="0" xfId="1" applyFont="1" applyBorder="1" applyAlignment="1">
      <alignment horizontal="center" vertical="center"/>
    </xf>
    <xf numFmtId="0" fontId="14" fillId="0" borderId="0" xfId="2" applyFont="1" applyFill="1" applyBorder="1" applyAlignment="1">
      <alignment horizontal="left" vertical="top" indent="1"/>
    </xf>
    <xf numFmtId="3" fontId="15" fillId="0" borderId="0" xfId="2" applyNumberFormat="1" applyFont="1" applyFill="1" applyBorder="1" applyAlignment="1">
      <alignment vertical="top"/>
    </xf>
    <xf numFmtId="3" fontId="15" fillId="0" borderId="0" xfId="2" applyNumberFormat="1" applyFont="1" applyFill="1" applyBorder="1" applyAlignment="1"/>
    <xf numFmtId="0" fontId="4" fillId="3" borderId="15" xfId="4" applyFont="1" applyFill="1" applyBorder="1" applyAlignment="1">
      <alignment horizontal="left" vertical="center"/>
    </xf>
    <xf numFmtId="43" fontId="10" fillId="0" borderId="15" xfId="1" applyFont="1" applyFill="1" applyBorder="1" applyAlignment="1">
      <alignment horizontal="left" vertical="center"/>
    </xf>
    <xf numFmtId="0" fontId="10" fillId="3" borderId="15" xfId="4" applyFont="1" applyFill="1" applyBorder="1" applyAlignment="1">
      <alignment horizontal="left" vertical="center" wrapText="1"/>
    </xf>
    <xf numFmtId="0" fontId="13" fillId="3" borderId="15" xfId="4" applyFont="1" applyFill="1" applyBorder="1" applyAlignment="1">
      <alignment horizontal="left" vertical="center"/>
    </xf>
    <xf numFmtId="3" fontId="5" fillId="0" borderId="15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left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10" fillId="0" borderId="15" xfId="4" applyFont="1" applyFill="1" applyBorder="1" applyAlignment="1">
      <alignment horizontal="left" vertical="center"/>
    </xf>
    <xf numFmtId="3" fontId="5" fillId="0" borderId="15" xfId="0" applyNumberFormat="1" applyFont="1" applyFill="1" applyBorder="1" applyAlignment="1">
      <alignment horizontal="left"/>
    </xf>
    <xf numFmtId="0" fontId="10" fillId="3" borderId="15" xfId="4" applyFont="1" applyFill="1" applyBorder="1" applyAlignment="1">
      <alignment horizontal="left" vertical="center"/>
    </xf>
    <xf numFmtId="0" fontId="10" fillId="0" borderId="14" xfId="4" applyFont="1" applyFill="1" applyBorder="1" applyAlignment="1">
      <alignment horizontal="left" vertical="center"/>
    </xf>
    <xf numFmtId="0" fontId="10" fillId="0" borderId="15" xfId="4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horizontal="left"/>
    </xf>
    <xf numFmtId="3" fontId="10" fillId="0" borderId="15" xfId="0" applyNumberFormat="1" applyFont="1" applyBorder="1" applyAlignment="1">
      <alignment horizontal="left"/>
    </xf>
    <xf numFmtId="0" fontId="7" fillId="5" borderId="6" xfId="2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9" xfId="0" applyFont="1" applyFill="1" applyBorder="1" applyAlignment="1">
      <alignment horizontal="center" wrapText="1"/>
    </xf>
    <xf numFmtId="0" fontId="9" fillId="5" borderId="13" xfId="4" applyFont="1" applyFill="1" applyBorder="1" applyAlignment="1">
      <alignment horizontal="left" vertical="center"/>
    </xf>
    <xf numFmtId="0" fontId="9" fillId="5" borderId="15" xfId="4" applyFont="1" applyFill="1" applyBorder="1" applyAlignment="1">
      <alignment horizontal="left" vertical="center"/>
    </xf>
    <xf numFmtId="3" fontId="15" fillId="0" borderId="0" xfId="2" applyNumberFormat="1" applyFont="1" applyFill="1" applyBorder="1" applyAlignment="1">
      <alignment vertical="top" wrapText="1"/>
    </xf>
    <xf numFmtId="0" fontId="4" fillId="0" borderId="0" xfId="4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43" fontId="4" fillId="0" borderId="0" xfId="1" applyFont="1" applyFill="1" applyBorder="1" applyAlignment="1">
      <alignment horizontal="left" vertical="center"/>
    </xf>
    <xf numFmtId="0" fontId="4" fillId="3" borderId="0" xfId="4" applyFont="1" applyFill="1" applyBorder="1" applyAlignment="1">
      <alignment horizontal="left" vertical="center" wrapText="1"/>
    </xf>
    <xf numFmtId="0" fontId="9" fillId="5" borderId="7" xfId="4" applyFont="1" applyFill="1" applyBorder="1" applyAlignment="1">
      <alignment horizontal="left" vertical="center"/>
    </xf>
    <xf numFmtId="0" fontId="9" fillId="5" borderId="0" xfId="4" applyFont="1" applyFill="1" applyBorder="1" applyAlignment="1">
      <alignment horizontal="left" vertical="center"/>
    </xf>
    <xf numFmtId="0" fontId="12" fillId="0" borderId="0" xfId="2" applyFont="1" applyFill="1" applyBorder="1"/>
    <xf numFmtId="1" fontId="4" fillId="3" borderId="0" xfId="4" applyNumberFormat="1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/>
    </xf>
    <xf numFmtId="3" fontId="10" fillId="0" borderId="15" xfId="4" applyNumberFormat="1" applyFont="1" applyFill="1" applyBorder="1" applyAlignment="1">
      <alignment horizontal="center" vertical="center"/>
    </xf>
    <xf numFmtId="3" fontId="10" fillId="0" borderId="0" xfId="4" applyNumberFormat="1" applyFont="1" applyFill="1" applyBorder="1" applyAlignment="1">
      <alignment horizontal="center" vertical="center"/>
    </xf>
    <xf numFmtId="3" fontId="10" fillId="0" borderId="3" xfId="4" applyNumberFormat="1" applyFont="1" applyFill="1" applyBorder="1" applyAlignment="1">
      <alignment horizontal="center" vertical="center"/>
    </xf>
    <xf numFmtId="3" fontId="10" fillId="0" borderId="5" xfId="4" applyNumberFormat="1" applyFont="1" applyFill="1" applyBorder="1" applyAlignment="1">
      <alignment horizontal="center" vertical="center"/>
    </xf>
    <xf numFmtId="3" fontId="11" fillId="6" borderId="15" xfId="1" applyNumberFormat="1" applyFont="1" applyFill="1" applyBorder="1" applyAlignment="1">
      <alignment horizontal="center" vertical="center"/>
    </xf>
    <xf numFmtId="3" fontId="11" fillId="6" borderId="0" xfId="1" applyNumberFormat="1" applyFont="1" applyFill="1" applyBorder="1" applyAlignment="1">
      <alignment horizontal="center" vertical="center"/>
    </xf>
    <xf numFmtId="3" fontId="11" fillId="6" borderId="3" xfId="1" applyNumberFormat="1" applyFont="1" applyFill="1" applyBorder="1" applyAlignment="1">
      <alignment horizontal="center" vertical="center"/>
    </xf>
    <xf numFmtId="3" fontId="11" fillId="6" borderId="5" xfId="1" applyNumberFormat="1" applyFont="1" applyFill="1" applyBorder="1" applyAlignment="1">
      <alignment horizontal="center" vertical="center"/>
    </xf>
    <xf numFmtId="3" fontId="4" fillId="3" borderId="15" xfId="4" applyNumberFormat="1" applyFont="1" applyFill="1" applyBorder="1" applyAlignment="1">
      <alignment horizontal="center" vertical="center"/>
    </xf>
    <xf numFmtId="3" fontId="4" fillId="3" borderId="0" xfId="1" applyNumberFormat="1" applyFont="1" applyFill="1" applyBorder="1" applyAlignment="1">
      <alignment horizontal="center" vertical="center"/>
    </xf>
    <xf numFmtId="3" fontId="4" fillId="3" borderId="3" xfId="1" applyNumberFormat="1" applyFont="1" applyFill="1" applyBorder="1" applyAlignment="1">
      <alignment horizontal="center" vertical="center"/>
    </xf>
    <xf numFmtId="3" fontId="4" fillId="3" borderId="15" xfId="1" applyNumberFormat="1" applyFont="1" applyFill="1" applyBorder="1" applyAlignment="1">
      <alignment horizontal="center" vertical="center"/>
    </xf>
    <xf numFmtId="3" fontId="4" fillId="3" borderId="5" xfId="4" applyNumberFormat="1" applyFont="1" applyFill="1" applyBorder="1" applyAlignment="1">
      <alignment horizontal="left" vertical="center"/>
    </xf>
    <xf numFmtId="3" fontId="4" fillId="3" borderId="5" xfId="1" applyNumberFormat="1" applyFont="1" applyFill="1" applyBorder="1" applyAlignment="1">
      <alignment horizontal="center" vertical="center"/>
    </xf>
    <xf numFmtId="3" fontId="4" fillId="3" borderId="5" xfId="4" applyNumberFormat="1" applyFont="1" applyFill="1" applyBorder="1" applyAlignment="1">
      <alignment horizontal="center" vertical="center"/>
    </xf>
    <xf numFmtId="3" fontId="10" fillId="0" borderId="15" xfId="4" applyNumberFormat="1" applyFont="1" applyFill="1" applyBorder="1" applyAlignment="1">
      <alignment horizontal="center" vertical="center" wrapText="1"/>
    </xf>
    <xf numFmtId="3" fontId="10" fillId="0" borderId="0" xfId="1" applyNumberFormat="1" applyFont="1" applyFill="1" applyBorder="1" applyAlignment="1">
      <alignment horizontal="center" vertical="center" wrapText="1"/>
    </xf>
    <xf numFmtId="3" fontId="10" fillId="0" borderId="3" xfId="1" applyNumberFormat="1" applyFont="1" applyFill="1" applyBorder="1" applyAlignment="1">
      <alignment horizontal="center" vertical="center" wrapText="1"/>
    </xf>
    <xf numFmtId="3" fontId="10" fillId="0" borderId="15" xfId="1" applyNumberFormat="1" applyFont="1" applyFill="1" applyBorder="1" applyAlignment="1">
      <alignment horizontal="center" vertical="center" wrapText="1"/>
    </xf>
    <xf numFmtId="3" fontId="10" fillId="0" borderId="5" xfId="1" applyNumberFormat="1" applyFont="1" applyFill="1" applyBorder="1" applyAlignment="1">
      <alignment horizontal="center" vertical="center" wrapText="1"/>
    </xf>
    <xf numFmtId="3" fontId="8" fillId="0" borderId="0" xfId="1" applyNumberFormat="1" applyFont="1" applyBorder="1" applyAlignment="1">
      <alignment horizontal="center" vertical="center"/>
    </xf>
    <xf numFmtId="3" fontId="8" fillId="0" borderId="5" xfId="1" applyNumberFormat="1" applyFont="1" applyBorder="1" applyAlignment="1">
      <alignment horizontal="center" vertical="center"/>
    </xf>
    <xf numFmtId="3" fontId="5" fillId="3" borderId="15" xfId="1" applyNumberFormat="1" applyFont="1" applyFill="1" applyBorder="1" applyAlignment="1">
      <alignment horizontal="center" vertical="center"/>
    </xf>
    <xf numFmtId="3" fontId="5" fillId="3" borderId="0" xfId="1" applyNumberFormat="1" applyFont="1" applyFill="1" applyBorder="1" applyAlignment="1">
      <alignment horizontal="center" vertical="center"/>
    </xf>
    <xf numFmtId="3" fontId="5" fillId="3" borderId="3" xfId="1" applyNumberFormat="1" applyFont="1" applyFill="1" applyBorder="1" applyAlignment="1">
      <alignment horizontal="center" vertical="center"/>
    </xf>
    <xf numFmtId="3" fontId="5" fillId="3" borderId="5" xfId="1" applyNumberFormat="1" applyFont="1" applyFill="1" applyBorder="1" applyAlignment="1">
      <alignment horizontal="center" vertical="center"/>
    </xf>
    <xf numFmtId="3" fontId="8" fillId="0" borderId="15" xfId="0" applyNumberFormat="1" applyFont="1" applyBorder="1"/>
    <xf numFmtId="3" fontId="8" fillId="0" borderId="0" xfId="0" applyNumberFormat="1" applyFont="1" applyBorder="1"/>
    <xf numFmtId="3" fontId="8" fillId="0" borderId="3" xfId="0" applyNumberFormat="1" applyFont="1" applyBorder="1"/>
    <xf numFmtId="3" fontId="8" fillId="0" borderId="5" xfId="0" applyNumberFormat="1" applyFont="1" applyBorder="1"/>
    <xf numFmtId="3" fontId="8" fillId="0" borderId="5" xfId="0" applyNumberFormat="1" applyFont="1" applyBorder="1" applyAlignment="1">
      <alignment horizontal="center" vertical="center"/>
    </xf>
    <xf numFmtId="3" fontId="4" fillId="3" borderId="0" xfId="4" applyNumberFormat="1" applyFont="1" applyFill="1" applyBorder="1" applyAlignment="1">
      <alignment horizontal="center" vertical="center"/>
    </xf>
    <xf numFmtId="3" fontId="4" fillId="3" borderId="3" xfId="4" applyNumberFormat="1" applyFont="1" applyFill="1" applyBorder="1" applyAlignment="1">
      <alignment horizontal="center" vertical="center"/>
    </xf>
    <xf numFmtId="3" fontId="5" fillId="0" borderId="0" xfId="1" applyNumberFormat="1" applyFont="1" applyBorder="1" applyAlignment="1">
      <alignment horizontal="center"/>
    </xf>
    <xf numFmtId="3" fontId="5" fillId="0" borderId="3" xfId="1" applyNumberFormat="1" applyFont="1" applyBorder="1" applyAlignment="1">
      <alignment horizontal="center"/>
    </xf>
    <xf numFmtId="3" fontId="5" fillId="0" borderId="15" xfId="1" applyNumberFormat="1" applyFont="1" applyBorder="1" applyAlignment="1">
      <alignment horizontal="center"/>
    </xf>
    <xf numFmtId="3" fontId="5" fillId="0" borderId="5" xfId="1" applyNumberFormat="1" applyFont="1" applyBorder="1" applyAlignment="1">
      <alignment horizontal="center"/>
    </xf>
    <xf numFmtId="3" fontId="5" fillId="3" borderId="15" xfId="4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 vertical="center"/>
    </xf>
    <xf numFmtId="3" fontId="4" fillId="0" borderId="3" xfId="1" applyNumberFormat="1" applyFont="1" applyFill="1" applyBorder="1" applyAlignment="1">
      <alignment horizontal="center" vertical="center"/>
    </xf>
    <xf numFmtId="3" fontId="4" fillId="3" borderId="15" xfId="4" applyNumberFormat="1" applyFont="1" applyFill="1" applyBorder="1" applyAlignment="1">
      <alignment horizontal="left" vertical="center"/>
    </xf>
    <xf numFmtId="3" fontId="4" fillId="3" borderId="0" xfId="4" applyNumberFormat="1" applyFont="1" applyFill="1" applyBorder="1" applyAlignment="1">
      <alignment horizontal="left" vertical="center"/>
    </xf>
    <xf numFmtId="3" fontId="4" fillId="3" borderId="3" xfId="4" applyNumberFormat="1" applyFont="1" applyFill="1" applyBorder="1" applyAlignment="1">
      <alignment horizontal="left" vertical="center"/>
    </xf>
    <xf numFmtId="3" fontId="10" fillId="0" borderId="15" xfId="1" applyNumberFormat="1" applyFont="1" applyFill="1" applyBorder="1" applyAlignment="1">
      <alignment horizontal="left" vertical="center"/>
    </xf>
    <xf numFmtId="3" fontId="10" fillId="0" borderId="0" xfId="1" applyNumberFormat="1" applyFont="1" applyFill="1" applyBorder="1" applyAlignment="1">
      <alignment horizontal="left" vertical="center"/>
    </xf>
    <xf numFmtId="3" fontId="10" fillId="0" borderId="3" xfId="1" applyNumberFormat="1" applyFont="1" applyFill="1" applyBorder="1" applyAlignment="1">
      <alignment horizontal="left" vertical="center"/>
    </xf>
    <xf numFmtId="3" fontId="10" fillId="0" borderId="5" xfId="1" applyNumberFormat="1" applyFont="1" applyFill="1" applyBorder="1" applyAlignment="1">
      <alignment horizontal="left" vertical="center"/>
    </xf>
    <xf numFmtId="3" fontId="10" fillId="3" borderId="15" xfId="4" applyNumberFormat="1" applyFont="1" applyFill="1" applyBorder="1" applyAlignment="1">
      <alignment horizontal="left" vertical="center" wrapText="1"/>
    </xf>
    <xf numFmtId="3" fontId="10" fillId="3" borderId="0" xfId="4" applyNumberFormat="1" applyFont="1" applyFill="1" applyBorder="1" applyAlignment="1">
      <alignment horizontal="left" vertical="center" wrapText="1"/>
    </xf>
    <xf numFmtId="3" fontId="10" fillId="3" borderId="3" xfId="4" applyNumberFormat="1" applyFont="1" applyFill="1" applyBorder="1" applyAlignment="1">
      <alignment horizontal="left" vertical="center" wrapText="1"/>
    </xf>
    <xf numFmtId="3" fontId="10" fillId="3" borderId="5" xfId="4" applyNumberFormat="1" applyFont="1" applyFill="1" applyBorder="1" applyAlignment="1">
      <alignment horizontal="left" vertical="center" wrapText="1"/>
    </xf>
    <xf numFmtId="3" fontId="13" fillId="3" borderId="15" xfId="4" applyNumberFormat="1" applyFont="1" applyFill="1" applyBorder="1" applyAlignment="1">
      <alignment horizontal="left" vertical="center"/>
    </xf>
    <xf numFmtId="3" fontId="13" fillId="3" borderId="0" xfId="4" applyNumberFormat="1" applyFont="1" applyFill="1" applyBorder="1" applyAlignment="1">
      <alignment horizontal="left" vertical="center"/>
    </xf>
    <xf numFmtId="3" fontId="13" fillId="3" borderId="3" xfId="4" applyNumberFormat="1" applyFont="1" applyFill="1" applyBorder="1" applyAlignment="1">
      <alignment horizontal="left" vertical="center"/>
    </xf>
    <xf numFmtId="3" fontId="13" fillId="3" borderId="5" xfId="4" applyNumberFormat="1" applyFont="1" applyFill="1" applyBorder="1" applyAlignment="1">
      <alignment horizontal="left" vertical="center"/>
    </xf>
    <xf numFmtId="3" fontId="11" fillId="6" borderId="14" xfId="1" applyNumberFormat="1" applyFont="1" applyFill="1" applyBorder="1" applyAlignment="1">
      <alignment horizontal="center" vertical="center"/>
    </xf>
    <xf numFmtId="3" fontId="11" fillId="6" borderId="4" xfId="1" applyNumberFormat="1" applyFont="1" applyFill="1" applyBorder="1" applyAlignment="1">
      <alignment horizontal="center" vertical="center"/>
    </xf>
    <xf numFmtId="3" fontId="11" fillId="6" borderId="8" xfId="1" applyNumberFormat="1" applyFont="1" applyFill="1" applyBorder="1" applyAlignment="1">
      <alignment horizontal="center" vertical="center"/>
    </xf>
    <xf numFmtId="3" fontId="11" fillId="6" borderId="2" xfId="1" applyNumberFormat="1" applyFont="1" applyFill="1" applyBorder="1" applyAlignment="1">
      <alignment horizontal="center" vertical="center"/>
    </xf>
    <xf numFmtId="0" fontId="16" fillId="0" borderId="0" xfId="0" applyFont="1" applyBorder="1"/>
    <xf numFmtId="3" fontId="17" fillId="6" borderId="15" xfId="1" applyNumberFormat="1" applyFont="1" applyFill="1" applyBorder="1" applyAlignment="1">
      <alignment horizontal="center" vertical="center"/>
    </xf>
    <xf numFmtId="3" fontId="17" fillId="6" borderId="3" xfId="1" applyNumberFormat="1" applyFont="1" applyFill="1" applyBorder="1" applyAlignment="1">
      <alignment horizontal="center" vertical="center"/>
    </xf>
    <xf numFmtId="0" fontId="4" fillId="4" borderId="15" xfId="4" applyFont="1" applyFill="1" applyBorder="1" applyAlignment="1">
      <alignment horizontal="center" vertical="center" wrapText="1"/>
    </xf>
    <xf numFmtId="0" fontId="4" fillId="4" borderId="0" xfId="4" applyFont="1" applyFill="1" applyBorder="1" applyAlignment="1">
      <alignment horizontal="center" vertical="center" wrapText="1"/>
    </xf>
    <xf numFmtId="0" fontId="18" fillId="3" borderId="3" xfId="4" applyFont="1" applyFill="1" applyBorder="1" applyAlignment="1">
      <alignment horizontal="left" vertical="center"/>
    </xf>
    <xf numFmtId="0" fontId="18" fillId="3" borderId="0" xfId="4" applyFont="1" applyFill="1" applyBorder="1" applyAlignment="1">
      <alignment horizontal="left" vertical="center"/>
    </xf>
    <xf numFmtId="0" fontId="18" fillId="0" borderId="0" xfId="4" applyFont="1" applyFill="1" applyBorder="1" applyAlignment="1">
      <alignment horizontal="left" vertical="center"/>
    </xf>
    <xf numFmtId="0" fontId="9" fillId="5" borderId="4" xfId="4" applyFont="1" applyFill="1" applyBorder="1" applyAlignment="1">
      <alignment horizontal="center" wrapText="1"/>
    </xf>
    <xf numFmtId="3" fontId="4" fillId="4" borderId="5" xfId="4" applyNumberFormat="1" applyFont="1" applyFill="1" applyBorder="1" applyAlignment="1">
      <alignment horizontal="center" vertical="center" wrapText="1"/>
    </xf>
    <xf numFmtId="3" fontId="4" fillId="4" borderId="15" xfId="4" applyNumberFormat="1" applyFont="1" applyFill="1" applyBorder="1" applyAlignment="1">
      <alignment horizontal="center" vertical="center" wrapText="1"/>
    </xf>
    <xf numFmtId="3" fontId="4" fillId="4" borderId="0" xfId="4" applyNumberFormat="1" applyFont="1" applyFill="1" applyBorder="1" applyAlignment="1">
      <alignment horizontal="center" vertical="center" wrapText="1"/>
    </xf>
    <xf numFmtId="3" fontId="4" fillId="4" borderId="3" xfId="4" applyNumberFormat="1" applyFont="1" applyFill="1" applyBorder="1" applyAlignment="1">
      <alignment horizontal="center" vertical="center" wrapText="1"/>
    </xf>
    <xf numFmtId="3" fontId="16" fillId="0" borderId="5" xfId="1" applyNumberFormat="1" applyFont="1" applyBorder="1" applyAlignment="1">
      <alignment horizontal="center" vertical="center"/>
    </xf>
    <xf numFmtId="3" fontId="16" fillId="0" borderId="5" xfId="0" applyNumberFormat="1" applyFont="1" applyBorder="1"/>
    <xf numFmtId="3" fontId="21" fillId="0" borderId="5" xfId="4" applyNumberFormat="1" applyFont="1" applyFill="1" applyBorder="1" applyAlignment="1">
      <alignment horizontal="center" vertical="center"/>
    </xf>
    <xf numFmtId="3" fontId="22" fillId="3" borderId="5" xfId="4" applyNumberFormat="1" applyFont="1" applyFill="1" applyBorder="1" applyAlignment="1">
      <alignment horizontal="center" vertical="center"/>
    </xf>
    <xf numFmtId="3" fontId="23" fillId="0" borderId="5" xfId="0" applyNumberFormat="1" applyFont="1" applyBorder="1" applyAlignment="1">
      <alignment horizontal="center" wrapText="1"/>
    </xf>
    <xf numFmtId="3" fontId="23" fillId="3" borderId="5" xfId="1" applyNumberFormat="1" applyFont="1" applyFill="1" applyBorder="1" applyAlignment="1">
      <alignment horizontal="center" vertical="center"/>
    </xf>
    <xf numFmtId="3" fontId="23" fillId="0" borderId="5" xfId="0" applyNumberFormat="1" applyFont="1" applyFill="1" applyBorder="1" applyAlignment="1">
      <alignment horizontal="center" vertical="center"/>
    </xf>
    <xf numFmtId="3" fontId="22" fillId="4" borderId="5" xfId="4" applyNumberFormat="1" applyFont="1" applyFill="1" applyBorder="1" applyAlignment="1">
      <alignment horizontal="center" vertical="center" wrapText="1"/>
    </xf>
    <xf numFmtId="3" fontId="22" fillId="3" borderId="5" xfId="4" applyNumberFormat="1" applyFont="1" applyFill="1" applyBorder="1" applyAlignment="1">
      <alignment horizontal="left" vertical="center"/>
    </xf>
    <xf numFmtId="3" fontId="21" fillId="0" borderId="5" xfId="1" applyNumberFormat="1" applyFont="1" applyFill="1" applyBorder="1" applyAlignment="1">
      <alignment horizontal="left" vertical="center"/>
    </xf>
    <xf numFmtId="3" fontId="21" fillId="3" borderId="5" xfId="4" applyNumberFormat="1" applyFont="1" applyFill="1" applyBorder="1" applyAlignment="1">
      <alignment horizontal="left" vertical="center" wrapText="1"/>
    </xf>
    <xf numFmtId="3" fontId="9" fillId="3" borderId="5" xfId="4" applyNumberFormat="1" applyFont="1" applyFill="1" applyBorder="1" applyAlignment="1">
      <alignment horizontal="left" vertical="center"/>
    </xf>
    <xf numFmtId="0" fontId="22" fillId="3" borderId="0" xfId="4" applyFont="1" applyFill="1" applyBorder="1" applyAlignment="1">
      <alignment vertical="center" wrapText="1"/>
    </xf>
    <xf numFmtId="3" fontId="16" fillId="0" borderId="15" xfId="1" applyNumberFormat="1" applyFont="1" applyBorder="1" applyAlignment="1">
      <alignment horizontal="center" vertical="center"/>
    </xf>
    <xf numFmtId="3" fontId="16" fillId="0" borderId="0" xfId="1" applyNumberFormat="1" applyFont="1" applyBorder="1" applyAlignment="1">
      <alignment horizontal="center" vertical="center"/>
    </xf>
    <xf numFmtId="3" fontId="16" fillId="0" borderId="3" xfId="1" applyNumberFormat="1" applyFont="1" applyBorder="1" applyAlignment="1">
      <alignment horizontal="center" vertical="center"/>
    </xf>
    <xf numFmtId="3" fontId="16" fillId="0" borderId="15" xfId="0" applyNumberFormat="1" applyFont="1" applyBorder="1"/>
    <xf numFmtId="3" fontId="16" fillId="0" borderId="0" xfId="0" applyNumberFormat="1" applyFont="1" applyBorder="1"/>
    <xf numFmtId="3" fontId="16" fillId="0" borderId="3" xfId="0" applyNumberFormat="1" applyFont="1" applyBorder="1"/>
    <xf numFmtId="3" fontId="16" fillId="0" borderId="15" xfId="0" applyNumberFormat="1" applyFont="1" applyBorder="1" applyAlignment="1">
      <alignment horizontal="center"/>
    </xf>
    <xf numFmtId="3" fontId="16" fillId="0" borderId="0" xfId="1" applyNumberFormat="1" applyFont="1" applyBorder="1" applyAlignment="1">
      <alignment horizontal="center"/>
    </xf>
    <xf numFmtId="3" fontId="16" fillId="0" borderId="3" xfId="1" applyNumberFormat="1" applyFont="1" applyBorder="1" applyAlignment="1">
      <alignment horizontal="center"/>
    </xf>
    <xf numFmtId="3" fontId="16" fillId="0" borderId="15" xfId="1" applyNumberFormat="1" applyFont="1" applyBorder="1" applyAlignment="1">
      <alignment horizontal="center"/>
    </xf>
    <xf numFmtId="3" fontId="16" fillId="0" borderId="5" xfId="1" applyNumberFormat="1" applyFont="1" applyBorder="1" applyAlignment="1">
      <alignment horizontal="center"/>
    </xf>
    <xf numFmtId="3" fontId="20" fillId="0" borderId="15" xfId="1" applyNumberFormat="1" applyFont="1" applyBorder="1" applyAlignment="1">
      <alignment horizontal="center" vertical="center"/>
    </xf>
    <xf numFmtId="3" fontId="20" fillId="0" borderId="0" xfId="1" applyNumberFormat="1" applyFont="1" applyBorder="1" applyAlignment="1">
      <alignment horizontal="center" vertical="center"/>
    </xf>
    <xf numFmtId="3" fontId="20" fillId="0" borderId="3" xfId="1" applyNumberFormat="1" applyFont="1" applyBorder="1" applyAlignment="1">
      <alignment horizontal="center" vertical="center"/>
    </xf>
    <xf numFmtId="3" fontId="20" fillId="0" borderId="5" xfId="1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0" fontId="5" fillId="3" borderId="0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9" fillId="5" borderId="11" xfId="4" applyFont="1" applyFill="1" applyBorder="1" applyAlignment="1">
      <alignment horizontal="center" vertical="center" wrapText="1"/>
    </xf>
    <xf numFmtId="0" fontId="9" fillId="5" borderId="5" xfId="4" applyFont="1" applyFill="1" applyBorder="1" applyAlignment="1">
      <alignment horizontal="center" vertical="center" wrapText="1"/>
    </xf>
    <xf numFmtId="0" fontId="9" fillId="5" borderId="13" xfId="4" applyFont="1" applyFill="1" applyBorder="1" applyAlignment="1">
      <alignment horizontal="center" vertical="center" wrapText="1"/>
    </xf>
    <xf numFmtId="0" fontId="9" fillId="5" borderId="12" xfId="4" applyFont="1" applyFill="1" applyBorder="1" applyAlignment="1">
      <alignment horizontal="center" vertical="center" wrapText="1"/>
    </xf>
    <xf numFmtId="3" fontId="4" fillId="3" borderId="3" xfId="4" applyNumberFormat="1" applyFont="1" applyFill="1" applyBorder="1" applyAlignment="1">
      <alignment horizontal="center" vertical="center" wrapText="1"/>
    </xf>
    <xf numFmtId="3" fontId="4" fillId="3" borderId="5" xfId="4" applyNumberFormat="1" applyFont="1" applyFill="1" applyBorder="1" applyAlignment="1">
      <alignment horizontal="center" vertical="center" wrapText="1"/>
    </xf>
    <xf numFmtId="3" fontId="4" fillId="3" borderId="3" xfId="1" applyNumberFormat="1" applyFont="1" applyFill="1" applyBorder="1" applyAlignment="1">
      <alignment horizontal="center" vertical="center" wrapText="1"/>
    </xf>
    <xf numFmtId="3" fontId="4" fillId="3" borderId="15" xfId="4" applyNumberFormat="1" applyFont="1" applyFill="1" applyBorder="1" applyAlignment="1">
      <alignment horizontal="center" vertical="center" wrapText="1"/>
    </xf>
    <xf numFmtId="0" fontId="4" fillId="3" borderId="0" xfId="4" applyFont="1" applyFill="1" applyBorder="1" applyAlignment="1">
      <alignment horizontal="center" vertical="center" wrapText="1"/>
    </xf>
    <xf numFmtId="0" fontId="10" fillId="0" borderId="15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9" fillId="5" borderId="13" xfId="4" applyFont="1" applyFill="1" applyBorder="1" applyAlignment="1">
      <alignment horizontal="center" vertical="center"/>
    </xf>
    <xf numFmtId="0" fontId="9" fillId="5" borderId="7" xfId="4" applyFont="1" applyFill="1" applyBorder="1" applyAlignment="1">
      <alignment horizontal="center" vertical="center"/>
    </xf>
    <xf numFmtId="0" fontId="9" fillId="5" borderId="12" xfId="4" applyFont="1" applyFill="1" applyBorder="1" applyAlignment="1">
      <alignment horizontal="center" vertical="center"/>
    </xf>
    <xf numFmtId="0" fontId="19" fillId="5" borderId="10" xfId="2" applyFont="1" applyFill="1" applyBorder="1" applyAlignment="1">
      <alignment horizontal="center" vertical="center" wrapText="1"/>
    </xf>
    <xf numFmtId="0" fontId="19" fillId="5" borderId="6" xfId="2" applyFont="1" applyFill="1" applyBorder="1" applyAlignment="1">
      <alignment horizontal="center" vertical="center" wrapText="1"/>
    </xf>
    <xf numFmtId="3" fontId="22" fillId="4" borderId="5" xfId="4" applyNumberFormat="1" applyFont="1" applyFill="1" applyBorder="1" applyAlignment="1">
      <alignment horizontal="center" vertical="center" wrapText="1"/>
    </xf>
    <xf numFmtId="3" fontId="4" fillId="4" borderId="15" xfId="4" applyNumberFormat="1" applyFont="1" applyFill="1" applyBorder="1" applyAlignment="1">
      <alignment horizontal="center" vertical="center" wrapText="1"/>
    </xf>
    <xf numFmtId="3" fontId="4" fillId="4" borderId="0" xfId="4" applyNumberFormat="1" applyFont="1" applyFill="1" applyBorder="1" applyAlignment="1">
      <alignment horizontal="center" vertical="center" wrapText="1"/>
    </xf>
    <xf numFmtId="0" fontId="4" fillId="4" borderId="15" xfId="4" applyFont="1" applyFill="1" applyBorder="1" applyAlignment="1">
      <alignment horizontal="center" vertical="center" wrapText="1"/>
    </xf>
    <xf numFmtId="3" fontId="4" fillId="4" borderId="3" xfId="4" applyNumberFormat="1" applyFont="1" applyFill="1" applyBorder="1" applyAlignment="1">
      <alignment horizontal="center" vertical="center" wrapText="1"/>
    </xf>
    <xf numFmtId="3" fontId="22" fillId="3" borderId="5" xfId="4" applyNumberFormat="1" applyFont="1" applyFill="1" applyBorder="1" applyAlignment="1">
      <alignment horizontal="center" vertical="center" wrapText="1"/>
    </xf>
    <xf numFmtId="3" fontId="4" fillId="3" borderId="0" xfId="4" applyNumberFormat="1" applyFont="1" applyFill="1" applyBorder="1" applyAlignment="1">
      <alignment horizontal="center" vertical="center" wrapText="1"/>
    </xf>
    <xf numFmtId="3" fontId="4" fillId="4" borderId="5" xfId="4" applyNumberFormat="1" applyFont="1" applyFill="1" applyBorder="1" applyAlignment="1">
      <alignment horizontal="center" vertical="center" wrapText="1"/>
    </xf>
    <xf numFmtId="0" fontId="4" fillId="3" borderId="15" xfId="4" applyFont="1" applyFill="1" applyBorder="1" applyAlignment="1">
      <alignment horizontal="center" vertical="center" wrapText="1"/>
    </xf>
  </cellXfs>
  <cellStyles count="7">
    <cellStyle name="Κανονικό" xfId="0" builtinId="0"/>
    <cellStyle name="Κανονικό 2" xfId="2"/>
    <cellStyle name="Κανονικό 2 2" xfId="6"/>
    <cellStyle name="Κόμμα" xfId="1" builtinId="3"/>
    <cellStyle name="Ποσοστό 2" xfId="3"/>
    <cellStyle name="Στυλ 1" xfId="4"/>
    <cellStyle name="Στυλ 2" xfId="5"/>
  </cellStyles>
  <dxfs count="0"/>
  <tableStyles count="1" defaultTableStyle="TableStyleMedium9" defaultPivotStyle="PivotStyleLight16">
    <tableStyle name="Στυλ Συγκεντρωτικού Πίνακα 1" table="0" count="0"/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</xdr:rowOff>
    </xdr:from>
    <xdr:to>
      <xdr:col>0</xdr:col>
      <xdr:colOff>622300</xdr:colOff>
      <xdr:row>0</xdr:row>
      <xdr:rowOff>710434</xdr:rowOff>
    </xdr:to>
    <xdr:pic>
      <xdr:nvPicPr>
        <xdr:cNvPr id="3" name="Picture 2" descr="sima_13x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"/>
          <a:ext cx="622300" cy="710432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73" sqref="B73"/>
    </sheetView>
  </sheetViews>
  <sheetFormatPr defaultColWidth="8.85546875" defaultRowHeight="14.25"/>
  <cols>
    <col min="1" max="1" width="32.28515625" style="1" customWidth="1"/>
    <col min="2" max="2" width="28" style="1" customWidth="1"/>
    <col min="3" max="3" width="12.42578125" style="1" bestFit="1" customWidth="1"/>
    <col min="4" max="4" width="19.7109375" style="1" customWidth="1"/>
    <col min="5" max="5" width="19.42578125" style="1" customWidth="1"/>
    <col min="6" max="6" width="17.7109375" style="1" customWidth="1"/>
    <col min="7" max="7" width="16.85546875" style="1" customWidth="1"/>
    <col min="8" max="8" width="16.7109375" style="1" customWidth="1"/>
    <col min="9" max="9" width="15.85546875" style="1" customWidth="1"/>
    <col min="10" max="10" width="15.7109375" style="1" customWidth="1"/>
    <col min="11" max="11" width="19.28515625" style="1" customWidth="1"/>
    <col min="12" max="13" width="8.85546875" style="1"/>
    <col min="14" max="14" width="21" style="1" customWidth="1"/>
    <col min="15" max="16384" width="8.85546875" style="1"/>
  </cols>
  <sheetData>
    <row r="1" spans="1:11" ht="75" customHeight="1">
      <c r="A1" s="161" t="s">
        <v>81</v>
      </c>
      <c r="B1" s="162"/>
      <c r="C1" s="26"/>
      <c r="D1" s="26"/>
      <c r="E1" s="26"/>
      <c r="F1" s="26"/>
      <c r="G1" s="26"/>
      <c r="H1" s="26"/>
      <c r="I1" s="26"/>
      <c r="J1" s="27"/>
      <c r="K1" s="28"/>
    </row>
    <row r="2" spans="1:11" ht="20.45" customHeight="1">
      <c r="A2" s="29"/>
      <c r="B2" s="36"/>
      <c r="C2" s="158" t="s">
        <v>67</v>
      </c>
      <c r="D2" s="159"/>
      <c r="E2" s="160"/>
      <c r="F2" s="149" t="s">
        <v>84</v>
      </c>
      <c r="G2" s="150"/>
      <c r="H2" s="149" t="s">
        <v>72</v>
      </c>
      <c r="I2" s="150"/>
      <c r="J2" s="147" t="s">
        <v>75</v>
      </c>
      <c r="K2" s="147" t="s">
        <v>83</v>
      </c>
    </row>
    <row r="3" spans="1:11" ht="30">
      <c r="A3" s="30" t="s">
        <v>66</v>
      </c>
      <c r="B3" s="37"/>
      <c r="C3" s="2" t="s">
        <v>68</v>
      </c>
      <c r="D3" s="109" t="s">
        <v>69</v>
      </c>
      <c r="E3" s="3" t="s">
        <v>70</v>
      </c>
      <c r="F3" s="2" t="s">
        <v>71</v>
      </c>
      <c r="G3" s="3" t="s">
        <v>82</v>
      </c>
      <c r="H3" s="2" t="s">
        <v>73</v>
      </c>
      <c r="I3" s="3" t="s">
        <v>74</v>
      </c>
      <c r="J3" s="148"/>
      <c r="K3" s="148"/>
    </row>
    <row r="4" spans="1:11" ht="15">
      <c r="A4" s="156"/>
      <c r="B4" s="157"/>
      <c r="C4" s="42"/>
      <c r="D4" s="43"/>
      <c r="E4" s="44"/>
      <c r="F4" s="42"/>
      <c r="G4" s="44"/>
      <c r="H4" s="42"/>
      <c r="I4" s="44"/>
      <c r="J4" s="45"/>
      <c r="K4" s="116"/>
    </row>
    <row r="5" spans="1:11" ht="15">
      <c r="A5" s="24" t="s">
        <v>64</v>
      </c>
      <c r="B5" s="33"/>
      <c r="C5" s="46">
        <f>SUM(C8,C39,C77,C95)</f>
        <v>1764.4766999999999</v>
      </c>
      <c r="D5" s="47">
        <f>SUM(D11,D18,D27,D33,D42,D48,D54,D59,D66,D74,D80,D85,D89)</f>
        <v>2299276.8390999995</v>
      </c>
      <c r="E5" s="48">
        <f>SUM(E11,E18,E27,E33,E42,E48,E54,E59,E66,E74,E80,E85,E89)</f>
        <v>118761.76550000008</v>
      </c>
      <c r="F5" s="46">
        <f>SUM(F11,F18,F27,F33,F42,F48,F54,F59,F66,F74,F80,F85,F89)</f>
        <v>1199549.9724000003</v>
      </c>
      <c r="G5" s="48">
        <f>SUM(G8,G39,G77,G95)</f>
        <v>2622430.5150999986</v>
      </c>
      <c r="H5" s="102">
        <f>SUM(H11,H18,H27,H33,H42,H48,H54,H59,H66,H74,H80,H85,H89,H95)</f>
        <v>388973.79390000011</v>
      </c>
      <c r="I5" s="103">
        <f>SUM(I11,I18,I27,I33,I42,I48,I54,I59,I66,I74,I80,I85,I89,I95)</f>
        <v>134943.24</v>
      </c>
      <c r="J5" s="49">
        <f>SUM(J11,J18,J27,J33,J42,J48,J54,J59,J66,J74,J80,J85,J89,J95)</f>
        <v>506880.9060999995</v>
      </c>
      <c r="K5" s="49">
        <f>SUM(C5:J5)</f>
        <v>7272581.5087999981</v>
      </c>
    </row>
    <row r="6" spans="1:11">
      <c r="A6" s="171"/>
      <c r="B6" s="155"/>
      <c r="C6" s="154"/>
      <c r="D6" s="169"/>
      <c r="E6" s="151"/>
      <c r="F6" s="154"/>
      <c r="G6" s="153"/>
      <c r="H6" s="154"/>
      <c r="I6" s="151"/>
      <c r="J6" s="152"/>
      <c r="K6" s="168"/>
    </row>
    <row r="7" spans="1:11">
      <c r="A7" s="171"/>
      <c r="B7" s="155"/>
      <c r="C7" s="154"/>
      <c r="D7" s="169"/>
      <c r="E7" s="151"/>
      <c r="F7" s="154"/>
      <c r="G7" s="153"/>
      <c r="H7" s="154"/>
      <c r="I7" s="151"/>
      <c r="J7" s="152"/>
      <c r="K7" s="168"/>
    </row>
    <row r="8" spans="1:11" ht="15">
      <c r="A8" s="24" t="s">
        <v>65</v>
      </c>
      <c r="B8" s="38"/>
      <c r="C8" s="46">
        <f>SUM(C11,C18,C27,C33)</f>
        <v>62.451000000000001</v>
      </c>
      <c r="D8" s="47">
        <f t="shared" ref="D8:I8" si="0">SUM(D11,D18,D27,D33)</f>
        <v>647096.97229999991</v>
      </c>
      <c r="E8" s="48">
        <f t="shared" si="0"/>
        <v>25578.446899999999</v>
      </c>
      <c r="F8" s="46">
        <f t="shared" si="0"/>
        <v>522171.91650000005</v>
      </c>
      <c r="G8" s="48">
        <f>SUM(G11,G18,G27,G33)</f>
        <v>1024792.3839999997</v>
      </c>
      <c r="H8" s="46">
        <f t="shared" si="0"/>
        <v>63782.096900000004</v>
      </c>
      <c r="I8" s="48">
        <f t="shared" si="0"/>
        <v>694.21500000000106</v>
      </c>
      <c r="J8" s="49">
        <f t="shared" ref="J8" si="1">SUM(J11,J18,J27,J33,)</f>
        <v>189898.10339999991</v>
      </c>
      <c r="K8" s="49">
        <f>SUM(C8:J8)</f>
        <v>2474076.5859999997</v>
      </c>
    </row>
    <row r="9" spans="1:11" ht="15">
      <c r="A9" s="10"/>
      <c r="B9" s="39"/>
      <c r="C9" s="50"/>
      <c r="D9" s="51"/>
      <c r="E9" s="52"/>
      <c r="F9" s="53"/>
      <c r="G9" s="52"/>
      <c r="H9" s="53"/>
      <c r="I9" s="52"/>
      <c r="J9" s="55"/>
      <c r="K9" s="117"/>
    </row>
    <row r="10" spans="1:11">
      <c r="A10" s="23"/>
      <c r="B10" s="40"/>
      <c r="C10" s="57"/>
      <c r="D10" s="58"/>
      <c r="E10" s="59"/>
      <c r="F10" s="60"/>
      <c r="G10" s="59"/>
      <c r="H10" s="60"/>
      <c r="I10" s="59"/>
      <c r="J10" s="61"/>
      <c r="K10" s="118"/>
    </row>
    <row r="11" spans="1:11" ht="15">
      <c r="A11" s="21" t="s">
        <v>49</v>
      </c>
      <c r="B11" s="106" t="s">
        <v>78</v>
      </c>
      <c r="C11" s="53">
        <f>SUM(C12:C16)</f>
        <v>10.200000000000001</v>
      </c>
      <c r="D11" s="51">
        <f t="shared" ref="D11:I11" si="2">SUM(D12:D16)</f>
        <v>99111.710799999972</v>
      </c>
      <c r="E11" s="52">
        <f t="shared" si="2"/>
        <v>2712.8661999999995</v>
      </c>
      <c r="F11" s="53">
        <f t="shared" si="2"/>
        <v>100061.07739999999</v>
      </c>
      <c r="G11" s="52">
        <f>SUM(G12:G16)</f>
        <v>185926.1654</v>
      </c>
      <c r="H11" s="53">
        <f t="shared" si="2"/>
        <v>7095.7690000000002</v>
      </c>
      <c r="I11" s="52">
        <f t="shared" si="2"/>
        <v>92.429000000000983</v>
      </c>
      <c r="J11" s="55">
        <f>SUM(J12:J16)</f>
        <v>26000.402400000017</v>
      </c>
      <c r="K11" s="49">
        <f t="shared" ref="K11:K16" si="3">SUM(C11:J11)</f>
        <v>421010.6202</v>
      </c>
    </row>
    <row r="12" spans="1:11">
      <c r="A12" s="19"/>
      <c r="B12" s="145" t="s">
        <v>0</v>
      </c>
      <c r="C12" s="127"/>
      <c r="D12" s="128">
        <v>22471.391599999995</v>
      </c>
      <c r="E12" s="129">
        <v>736.93439999999975</v>
      </c>
      <c r="F12" s="127">
        <v>29075.79259999999</v>
      </c>
      <c r="G12" s="129">
        <v>53418.827000000005</v>
      </c>
      <c r="H12" s="127">
        <v>3829.726000000001</v>
      </c>
      <c r="I12" s="129"/>
      <c r="J12" s="114">
        <v>6318.682300000004</v>
      </c>
      <c r="K12" s="63">
        <f t="shared" si="3"/>
        <v>115851.35389999999</v>
      </c>
    </row>
    <row r="13" spans="1:11">
      <c r="A13" s="10"/>
      <c r="B13" s="144" t="s">
        <v>1</v>
      </c>
      <c r="C13" s="64"/>
      <c r="D13" s="65">
        <v>16886.2575</v>
      </c>
      <c r="E13" s="66">
        <v>623.66350000000011</v>
      </c>
      <c r="F13" s="64">
        <v>12361.830400000001</v>
      </c>
      <c r="G13" s="66">
        <v>21758.410599999996</v>
      </c>
      <c r="H13" s="64">
        <v>1231.5</v>
      </c>
      <c r="I13" s="66">
        <v>28.484999999999999</v>
      </c>
      <c r="J13" s="67">
        <v>4554.6165999999985</v>
      </c>
      <c r="K13" s="119">
        <f t="shared" si="3"/>
        <v>57444.763599999998</v>
      </c>
    </row>
    <row r="14" spans="1:11">
      <c r="A14" s="17"/>
      <c r="B14" s="143" t="s">
        <v>2</v>
      </c>
      <c r="C14" s="127">
        <v>1.55</v>
      </c>
      <c r="D14" s="128">
        <v>15372.605599999995</v>
      </c>
      <c r="E14" s="129">
        <v>396.39539999999982</v>
      </c>
      <c r="F14" s="127">
        <v>14396.301199999994</v>
      </c>
      <c r="G14" s="129">
        <v>31112.072599999996</v>
      </c>
      <c r="H14" s="127">
        <v>1121.7139999999999</v>
      </c>
      <c r="I14" s="129"/>
      <c r="J14" s="114">
        <v>4019.900000000001</v>
      </c>
      <c r="K14" s="63">
        <f t="shared" si="3"/>
        <v>66420.53879999998</v>
      </c>
    </row>
    <row r="15" spans="1:11">
      <c r="A15" s="10"/>
      <c r="B15" s="144" t="s">
        <v>3</v>
      </c>
      <c r="C15" s="64"/>
      <c r="D15" s="65">
        <v>16276.865700000002</v>
      </c>
      <c r="E15" s="66">
        <v>322.0945000000001</v>
      </c>
      <c r="F15" s="64">
        <v>19885.469900000004</v>
      </c>
      <c r="G15" s="66">
        <v>27963.184500000025</v>
      </c>
      <c r="H15" s="64">
        <v>233.43100000000001</v>
      </c>
      <c r="I15" s="66">
        <v>62.944000000000983</v>
      </c>
      <c r="J15" s="67">
        <v>4994.686300000003</v>
      </c>
      <c r="K15" s="119">
        <f t="shared" si="3"/>
        <v>69738.675900000031</v>
      </c>
    </row>
    <row r="16" spans="1:11">
      <c r="A16" s="18"/>
      <c r="B16" s="146" t="s">
        <v>4</v>
      </c>
      <c r="C16" s="127">
        <v>8.65</v>
      </c>
      <c r="D16" s="128">
        <v>28104.590399999994</v>
      </c>
      <c r="E16" s="129">
        <v>633.77839999999992</v>
      </c>
      <c r="F16" s="127">
        <v>24341.683300000004</v>
      </c>
      <c r="G16" s="129">
        <v>51673.670699999973</v>
      </c>
      <c r="H16" s="127">
        <v>679.39800000000014</v>
      </c>
      <c r="I16" s="129">
        <v>1</v>
      </c>
      <c r="J16" s="114">
        <v>6112.517200000013</v>
      </c>
      <c r="K16" s="63">
        <f t="shared" si="3"/>
        <v>111555.28799999999</v>
      </c>
    </row>
    <row r="17" spans="1:11">
      <c r="A17" s="19"/>
      <c r="C17" s="130"/>
      <c r="D17" s="131"/>
      <c r="E17" s="132"/>
      <c r="F17" s="130"/>
      <c r="G17" s="132"/>
      <c r="H17" s="130"/>
      <c r="I17" s="132"/>
      <c r="J17" s="115"/>
      <c r="K17" s="71"/>
    </row>
    <row r="18" spans="1:11" ht="15">
      <c r="A18" s="21" t="s">
        <v>50</v>
      </c>
      <c r="B18" s="106" t="s">
        <v>78</v>
      </c>
      <c r="C18" s="53">
        <f>SUM(C19:C25)</f>
        <v>8.0310000000000006</v>
      </c>
      <c r="D18" s="51">
        <f t="shared" ref="D18:J18" si="4">SUM(D19:D25)</f>
        <v>373197.59039999987</v>
      </c>
      <c r="E18" s="52">
        <f t="shared" si="4"/>
        <v>14766.275899999999</v>
      </c>
      <c r="F18" s="53">
        <f t="shared" si="4"/>
        <v>278142.28399999999</v>
      </c>
      <c r="G18" s="52">
        <f>SUM(G19:G25)</f>
        <v>528485.10509999993</v>
      </c>
      <c r="H18" s="53">
        <f t="shared" si="4"/>
        <v>42481.329900000004</v>
      </c>
      <c r="I18" s="52">
        <f t="shared" si="4"/>
        <v>409.47899999999998</v>
      </c>
      <c r="J18" s="55">
        <f t="shared" si="4"/>
        <v>101987.9785999999</v>
      </c>
      <c r="K18" s="49">
        <f t="shared" ref="K18:K25" si="5">SUM(C18:J18)</f>
        <v>1339478.0738999995</v>
      </c>
    </row>
    <row r="19" spans="1:11">
      <c r="A19" s="15"/>
      <c r="B19" s="142" t="s">
        <v>5</v>
      </c>
      <c r="C19" s="127"/>
      <c r="D19" s="128">
        <v>27475.196500000024</v>
      </c>
      <c r="E19" s="129">
        <v>787.74119999999937</v>
      </c>
      <c r="F19" s="127">
        <v>34679.593200000003</v>
      </c>
      <c r="G19" s="129">
        <v>46128.314399999959</v>
      </c>
      <c r="H19" s="127">
        <v>2920.3870000000006</v>
      </c>
      <c r="I19" s="129">
        <v>162.22700000000003</v>
      </c>
      <c r="J19" s="114">
        <v>8230.8783000000112</v>
      </c>
      <c r="K19" s="63">
        <f t="shared" si="5"/>
        <v>120384.3376</v>
      </c>
    </row>
    <row r="20" spans="1:11">
      <c r="A20" s="10"/>
      <c r="B20" s="144" t="s">
        <v>80</v>
      </c>
      <c r="C20" s="64"/>
      <c r="D20" s="65">
        <v>26054.71319999998</v>
      </c>
      <c r="E20" s="66">
        <v>1696.9276999999997</v>
      </c>
      <c r="F20" s="64">
        <v>30471.792400000009</v>
      </c>
      <c r="G20" s="66">
        <v>46466.817199999918</v>
      </c>
      <c r="H20" s="64">
        <v>8646.1870000000017</v>
      </c>
      <c r="I20" s="66">
        <v>2.8679999999999999</v>
      </c>
      <c r="J20" s="67">
        <v>12120.873299999983</v>
      </c>
      <c r="K20" s="119">
        <f t="shared" si="5"/>
        <v>125460.17879999989</v>
      </c>
    </row>
    <row r="21" spans="1:11">
      <c r="A21" s="15"/>
      <c r="B21" s="142" t="s">
        <v>6</v>
      </c>
      <c r="C21" s="127">
        <v>7.25</v>
      </c>
      <c r="D21" s="128">
        <v>235096.94569999981</v>
      </c>
      <c r="E21" s="129">
        <v>10011.200799999999</v>
      </c>
      <c r="F21" s="127">
        <v>121277.57539999997</v>
      </c>
      <c r="G21" s="129">
        <v>284353.72879999992</v>
      </c>
      <c r="H21" s="127">
        <v>17455.427899999999</v>
      </c>
      <c r="I21" s="129">
        <v>229.53199999999998</v>
      </c>
      <c r="J21" s="114">
        <v>54158.02629999991</v>
      </c>
      <c r="K21" s="63">
        <f t="shared" si="5"/>
        <v>722589.68689999962</v>
      </c>
    </row>
    <row r="22" spans="1:11">
      <c r="A22" s="10"/>
      <c r="B22" s="144" t="s">
        <v>7</v>
      </c>
      <c r="C22" s="64"/>
      <c r="D22" s="65">
        <v>11029.840700000004</v>
      </c>
      <c r="E22" s="66">
        <v>190.95250000000004</v>
      </c>
      <c r="F22" s="64">
        <v>16515.510699999999</v>
      </c>
      <c r="G22" s="66">
        <v>25788.183800000006</v>
      </c>
      <c r="H22" s="64">
        <v>2410.0639999999999</v>
      </c>
      <c r="I22" s="66"/>
      <c r="J22" s="67">
        <v>3555.9862000000016</v>
      </c>
      <c r="K22" s="119">
        <f t="shared" si="5"/>
        <v>59490.53790000001</v>
      </c>
    </row>
    <row r="23" spans="1:11">
      <c r="A23" s="15"/>
      <c r="B23" s="142" t="s">
        <v>8</v>
      </c>
      <c r="C23" s="127"/>
      <c r="D23" s="128">
        <v>20714.273000000019</v>
      </c>
      <c r="E23" s="129">
        <v>275.05819999999994</v>
      </c>
      <c r="F23" s="127">
        <v>27605.301199999994</v>
      </c>
      <c r="G23" s="129">
        <v>39149.393600000039</v>
      </c>
      <c r="H23" s="127">
        <v>9085.8580000000002</v>
      </c>
      <c r="I23" s="129">
        <v>14.852</v>
      </c>
      <c r="J23" s="114">
        <v>7306.5709000000097</v>
      </c>
      <c r="K23" s="63">
        <f t="shared" si="5"/>
        <v>104151.30690000005</v>
      </c>
    </row>
    <row r="24" spans="1:11">
      <c r="A24" s="10"/>
      <c r="B24" s="144" t="s">
        <v>9</v>
      </c>
      <c r="C24" s="64"/>
      <c r="D24" s="65">
        <v>25013.878199999999</v>
      </c>
      <c r="E24" s="66">
        <v>1239.464900000002</v>
      </c>
      <c r="F24" s="64">
        <v>27265.712500000005</v>
      </c>
      <c r="G24" s="66">
        <v>39020.603899999973</v>
      </c>
      <c r="H24" s="64">
        <v>973.89999999999986</v>
      </c>
      <c r="I24" s="66"/>
      <c r="J24" s="67">
        <v>7480.5709000000124</v>
      </c>
      <c r="K24" s="119">
        <f t="shared" si="5"/>
        <v>100994.13039999998</v>
      </c>
    </row>
    <row r="25" spans="1:11">
      <c r="A25" s="15"/>
      <c r="B25" s="142" t="s">
        <v>10</v>
      </c>
      <c r="C25" s="127">
        <v>0.78100000000000003</v>
      </c>
      <c r="D25" s="128">
        <v>27812.743100000003</v>
      </c>
      <c r="E25" s="129">
        <v>564.93059999999991</v>
      </c>
      <c r="F25" s="127">
        <v>20326.798599999998</v>
      </c>
      <c r="G25" s="129">
        <v>47578.063400000116</v>
      </c>
      <c r="H25" s="127">
        <v>989.50599999999997</v>
      </c>
      <c r="I25" s="129"/>
      <c r="J25" s="114">
        <v>9135.0726999999879</v>
      </c>
      <c r="K25" s="63">
        <f t="shared" si="5"/>
        <v>106407.8954000001</v>
      </c>
    </row>
    <row r="26" spans="1:11">
      <c r="A26" s="19"/>
      <c r="B26" s="32"/>
      <c r="C26" s="133"/>
      <c r="D26" s="134"/>
      <c r="E26" s="135"/>
      <c r="F26" s="136"/>
      <c r="G26" s="135"/>
      <c r="H26" s="136"/>
      <c r="I26" s="135"/>
      <c r="J26" s="137"/>
      <c r="K26" s="72"/>
    </row>
    <row r="27" spans="1:11" ht="15">
      <c r="A27" s="21" t="s">
        <v>51</v>
      </c>
      <c r="B27" s="106" t="s">
        <v>78</v>
      </c>
      <c r="C27" s="50">
        <f>SUM(C28:C31)</f>
        <v>0</v>
      </c>
      <c r="D27" s="73">
        <f t="shared" ref="D27:F27" si="6">SUM(D28:D32)</f>
        <v>44633.956999999973</v>
      </c>
      <c r="E27" s="74">
        <f t="shared" si="6"/>
        <v>1271.2635</v>
      </c>
      <c r="F27" s="50">
        <f t="shared" si="6"/>
        <v>46416.4781</v>
      </c>
      <c r="G27" s="74">
        <f>SUM(G28:G31)</f>
        <v>106607.79929999988</v>
      </c>
      <c r="H27" s="50">
        <f t="shared" ref="H27" si="7">SUM(H28:H32)</f>
        <v>1527.8459999999998</v>
      </c>
      <c r="I27" s="74">
        <f t="shared" ref="I27" si="8">SUM(I28:I32)</f>
        <v>0</v>
      </c>
      <c r="J27" s="56">
        <f>SUM(J28:J31)</f>
        <v>16322.150100000003</v>
      </c>
      <c r="K27" s="49">
        <f>SUM(C27:J27)</f>
        <v>216779.49399999983</v>
      </c>
    </row>
    <row r="28" spans="1:11">
      <c r="A28" s="15"/>
      <c r="B28" s="142" t="s">
        <v>11</v>
      </c>
      <c r="C28" s="127"/>
      <c r="D28" s="128">
        <v>4705.356499999999</v>
      </c>
      <c r="E28" s="129">
        <v>74.258700000000005</v>
      </c>
      <c r="F28" s="127">
        <v>6266.713600000001</v>
      </c>
      <c r="G28" s="129">
        <v>10403.289299999997</v>
      </c>
      <c r="H28" s="127"/>
      <c r="I28" s="129"/>
      <c r="J28" s="114">
        <v>2443.8200000000006</v>
      </c>
      <c r="K28" s="63">
        <f>SUM(C28:J28)</f>
        <v>23893.438099999996</v>
      </c>
    </row>
    <row r="29" spans="1:11">
      <c r="A29" s="10"/>
      <c r="B29" s="144" t="s">
        <v>12</v>
      </c>
      <c r="C29" s="64"/>
      <c r="D29" s="65">
        <v>9594.296199999997</v>
      </c>
      <c r="E29" s="66">
        <v>380.22569999999996</v>
      </c>
      <c r="F29" s="64">
        <v>12154.051000000001</v>
      </c>
      <c r="G29" s="66">
        <v>13435.757699999986</v>
      </c>
      <c r="H29" s="64">
        <v>897.10799999999983</v>
      </c>
      <c r="I29" s="66"/>
      <c r="J29" s="67">
        <v>2372.4779999999996</v>
      </c>
      <c r="K29" s="119">
        <f>SUM(C29:J29)</f>
        <v>38833.91659999999</v>
      </c>
    </row>
    <row r="30" spans="1:11">
      <c r="A30" s="15"/>
      <c r="B30" s="142" t="s">
        <v>13</v>
      </c>
      <c r="C30" s="127"/>
      <c r="D30" s="128">
        <v>24378.184999999979</v>
      </c>
      <c r="E30" s="129">
        <v>699.56680000000017</v>
      </c>
      <c r="F30" s="127">
        <v>18132.4022</v>
      </c>
      <c r="G30" s="129">
        <v>67713.264799999888</v>
      </c>
      <c r="H30" s="127">
        <v>193.084</v>
      </c>
      <c r="I30" s="129"/>
      <c r="J30" s="114">
        <v>8510.015599999997</v>
      </c>
      <c r="K30" s="63">
        <f>SUM(C30:J30)</f>
        <v>119626.51839999987</v>
      </c>
    </row>
    <row r="31" spans="1:11">
      <c r="A31" s="10"/>
      <c r="B31" s="144" t="s">
        <v>14</v>
      </c>
      <c r="C31" s="64"/>
      <c r="D31" s="65">
        <v>5956.1192999999994</v>
      </c>
      <c r="E31" s="66">
        <v>117.2123</v>
      </c>
      <c r="F31" s="64">
        <v>9863.3112999999958</v>
      </c>
      <c r="G31" s="66">
        <v>15055.487500000003</v>
      </c>
      <c r="H31" s="64">
        <v>437.654</v>
      </c>
      <c r="I31" s="66"/>
      <c r="J31" s="67">
        <v>2995.836500000004</v>
      </c>
      <c r="K31" s="119">
        <f>SUM(C31:J31)</f>
        <v>34425.620900000002</v>
      </c>
    </row>
    <row r="32" spans="1:11">
      <c r="A32" s="19"/>
      <c r="B32" s="33"/>
      <c r="C32" s="14"/>
      <c r="D32" s="75"/>
      <c r="E32" s="76"/>
      <c r="F32" s="77"/>
      <c r="G32" s="76"/>
      <c r="H32" s="77"/>
      <c r="I32" s="76"/>
      <c r="J32" s="78"/>
      <c r="K32" s="120"/>
    </row>
    <row r="33" spans="1:11" ht="15">
      <c r="A33" s="21" t="s">
        <v>52</v>
      </c>
      <c r="B33" s="107" t="s">
        <v>78</v>
      </c>
      <c r="C33" s="50">
        <f>SUM(C34:C37)</f>
        <v>44.22</v>
      </c>
      <c r="D33" s="73">
        <f>SUM(D34:D37)</f>
        <v>130153.71410000004</v>
      </c>
      <c r="E33" s="74">
        <f>SUM(E34:E37)</f>
        <v>6828.0413000000017</v>
      </c>
      <c r="F33" s="50">
        <f t="shared" ref="F33:I33" si="9">SUM(F34:F37)</f>
        <v>97552.077000000019</v>
      </c>
      <c r="G33" s="74">
        <f>SUM(G34:G37)</f>
        <v>203773.31420000005</v>
      </c>
      <c r="H33" s="50">
        <f t="shared" si="9"/>
        <v>12677.152000000006</v>
      </c>
      <c r="I33" s="74">
        <f t="shared" si="9"/>
        <v>192.30700000000002</v>
      </c>
      <c r="J33" s="56">
        <f>SUM(J34:J37)</f>
        <v>45587.572299999963</v>
      </c>
      <c r="K33" s="49">
        <f>SUM(C33:J33)</f>
        <v>496808.39790000004</v>
      </c>
    </row>
    <row r="34" spans="1:11">
      <c r="A34" s="15"/>
      <c r="B34" s="142" t="s">
        <v>15</v>
      </c>
      <c r="C34" s="15"/>
      <c r="D34" s="128">
        <v>19221.2395</v>
      </c>
      <c r="E34" s="129">
        <v>765.01960000000008</v>
      </c>
      <c r="F34" s="127">
        <v>19764.237400000002</v>
      </c>
      <c r="G34" s="129">
        <v>34068.982400000001</v>
      </c>
      <c r="H34" s="127">
        <v>307.25</v>
      </c>
      <c r="I34" s="129"/>
      <c r="J34" s="114">
        <v>8466.3982000000142</v>
      </c>
      <c r="K34" s="63">
        <f>SUM(C34:J34)</f>
        <v>82593.127100000012</v>
      </c>
    </row>
    <row r="35" spans="1:11">
      <c r="A35" s="10"/>
      <c r="B35" s="144" t="s">
        <v>16</v>
      </c>
      <c r="C35" s="64">
        <v>44.22</v>
      </c>
      <c r="D35" s="65">
        <v>49342.885800000025</v>
      </c>
      <c r="E35" s="66">
        <v>2935.8563000000031</v>
      </c>
      <c r="F35" s="64">
        <v>34836.170200000008</v>
      </c>
      <c r="G35" s="66">
        <v>88119.497900000002</v>
      </c>
      <c r="H35" s="64">
        <v>7623.3570000000036</v>
      </c>
      <c r="I35" s="66">
        <v>22.675000000000001</v>
      </c>
      <c r="J35" s="67">
        <v>16558.339899999966</v>
      </c>
      <c r="K35" s="119">
        <f>SUM(C35:J35)</f>
        <v>199483.00209999998</v>
      </c>
    </row>
    <row r="36" spans="1:11">
      <c r="A36" s="20"/>
      <c r="B36" s="143" t="s">
        <v>17</v>
      </c>
      <c r="C36" s="127"/>
      <c r="D36" s="128">
        <v>38782.679100000001</v>
      </c>
      <c r="E36" s="129">
        <v>2362.4491999999987</v>
      </c>
      <c r="F36" s="127">
        <v>19180.64750000001</v>
      </c>
      <c r="G36" s="129">
        <v>48636.918900000026</v>
      </c>
      <c r="H36" s="127">
        <v>2542.2359999999999</v>
      </c>
      <c r="I36" s="129">
        <v>169.63200000000001</v>
      </c>
      <c r="J36" s="114">
        <v>8810.2105000000029</v>
      </c>
      <c r="K36" s="63">
        <f>SUM(C36:J36)</f>
        <v>120484.77320000003</v>
      </c>
    </row>
    <row r="37" spans="1:11">
      <c r="A37" s="10"/>
      <c r="B37" s="144" t="s">
        <v>18</v>
      </c>
      <c r="C37" s="64"/>
      <c r="D37" s="65">
        <v>22806.909700000015</v>
      </c>
      <c r="E37" s="66">
        <v>764.71619999999984</v>
      </c>
      <c r="F37" s="64">
        <v>23771.0219</v>
      </c>
      <c r="G37" s="66">
        <v>32947.915000000037</v>
      </c>
      <c r="H37" s="64">
        <v>2204.3090000000002</v>
      </c>
      <c r="I37" s="66"/>
      <c r="J37" s="67">
        <v>11752.623699999982</v>
      </c>
      <c r="K37" s="119">
        <f>SUM(C37:J37)</f>
        <v>94247.495500000019</v>
      </c>
    </row>
    <row r="38" spans="1:11" ht="15">
      <c r="A38" s="104"/>
      <c r="B38" s="105"/>
      <c r="C38" s="111"/>
      <c r="D38" s="112"/>
      <c r="E38" s="113"/>
      <c r="F38" s="111"/>
      <c r="G38" s="113"/>
      <c r="H38" s="111"/>
      <c r="I38" s="113"/>
      <c r="J38" s="110"/>
      <c r="K38" s="121"/>
    </row>
    <row r="39" spans="1:11" ht="15">
      <c r="A39" s="21" t="s">
        <v>53</v>
      </c>
      <c r="B39" s="126"/>
      <c r="C39" s="46">
        <f>SUM(C42,C48,C54,C59,C66,C74,)</f>
        <v>1647.4005999999999</v>
      </c>
      <c r="D39" s="47">
        <f t="shared" ref="D39:J39" si="10">SUM(D42,D48,D54,D59,D66,D74)</f>
        <v>1367218.7102999997</v>
      </c>
      <c r="E39" s="48">
        <f t="shared" si="10"/>
        <v>83261.886600000085</v>
      </c>
      <c r="F39" s="46">
        <f t="shared" si="10"/>
        <v>600400.11450000003</v>
      </c>
      <c r="G39" s="48">
        <f>SUM(G42,G48,G54,G59,G66,G74)</f>
        <v>1333907.3438999988</v>
      </c>
      <c r="H39" s="46">
        <f t="shared" si="10"/>
        <v>213799.03900000008</v>
      </c>
      <c r="I39" s="48">
        <f t="shared" si="10"/>
        <v>59971.408999999992</v>
      </c>
      <c r="J39" s="48">
        <f t="shared" si="10"/>
        <v>266047.71509999956</v>
      </c>
      <c r="K39" s="49">
        <f>SUM(C39:J39)</f>
        <v>3926253.6189999981</v>
      </c>
    </row>
    <row r="40" spans="1:11" ht="9" customHeight="1">
      <c r="A40" s="166"/>
      <c r="B40" s="105"/>
      <c r="C40" s="164"/>
      <c r="D40" s="165"/>
      <c r="E40" s="167"/>
      <c r="F40" s="164"/>
      <c r="G40" s="167"/>
      <c r="H40" s="164"/>
      <c r="I40" s="167"/>
      <c r="J40" s="170"/>
      <c r="K40" s="163"/>
    </row>
    <row r="41" spans="1:11" ht="11.25" customHeight="1">
      <c r="A41" s="166"/>
      <c r="B41" s="105"/>
      <c r="C41" s="164"/>
      <c r="D41" s="165"/>
      <c r="E41" s="167"/>
      <c r="F41" s="164"/>
      <c r="G41" s="167"/>
      <c r="H41" s="164"/>
      <c r="I41" s="167"/>
      <c r="J41" s="170"/>
      <c r="K41" s="163"/>
    </row>
    <row r="42" spans="1:11" ht="15">
      <c r="A42" s="21" t="s">
        <v>54</v>
      </c>
      <c r="B42" s="106" t="s">
        <v>78</v>
      </c>
      <c r="C42" s="50">
        <f>SUM(C43:C46)</f>
        <v>21.152900000000002</v>
      </c>
      <c r="D42" s="73">
        <f t="shared" ref="D42:F42" si="11">SUM(D43:D46)</f>
        <v>71382.189899999968</v>
      </c>
      <c r="E42" s="74">
        <f t="shared" si="11"/>
        <v>2517.7282</v>
      </c>
      <c r="F42" s="50">
        <f t="shared" si="11"/>
        <v>56039.935000000005</v>
      </c>
      <c r="G42" s="74">
        <f>SUM(G43:G46)</f>
        <v>115465.52919999995</v>
      </c>
      <c r="H42" s="50">
        <f>SUM(H43:H46)</f>
        <v>4239.4490000000014</v>
      </c>
      <c r="I42" s="74">
        <f t="shared" ref="I42" si="12">SUM(I43:I46)</f>
        <v>427.45</v>
      </c>
      <c r="J42" s="55">
        <f>SUM(J43:J46)</f>
        <v>27298.221800000021</v>
      </c>
      <c r="K42" s="49">
        <f>SUM(C42:J42)</f>
        <v>277391.65599999996</v>
      </c>
    </row>
    <row r="43" spans="1:11">
      <c r="A43" s="20"/>
      <c r="B43" s="143" t="s">
        <v>19</v>
      </c>
      <c r="C43" s="127">
        <v>11.08</v>
      </c>
      <c r="D43" s="128">
        <v>11289.170399999997</v>
      </c>
      <c r="E43" s="129">
        <v>520.26380000000006</v>
      </c>
      <c r="F43" s="127">
        <v>7190.9385000000002</v>
      </c>
      <c r="G43" s="129">
        <v>18800.680699999975</v>
      </c>
      <c r="H43" s="127">
        <v>677.85400000000004</v>
      </c>
      <c r="I43" s="129">
        <v>105.693</v>
      </c>
      <c r="J43" s="114">
        <v>4550.0660000000062</v>
      </c>
      <c r="K43" s="63">
        <f>SUM(C43:J43)</f>
        <v>43145.746399999982</v>
      </c>
    </row>
    <row r="44" spans="1:11">
      <c r="A44" s="10"/>
      <c r="B44" s="144" t="s">
        <v>20</v>
      </c>
      <c r="C44" s="64"/>
      <c r="D44" s="65">
        <v>10664.49</v>
      </c>
      <c r="E44" s="66">
        <v>337.70780000000002</v>
      </c>
      <c r="F44" s="64">
        <v>5925.2543999999998</v>
      </c>
      <c r="G44" s="66">
        <v>27465.606100000005</v>
      </c>
      <c r="H44" s="64">
        <v>232.46900000000002</v>
      </c>
      <c r="I44" s="66">
        <v>172.50899999999999</v>
      </c>
      <c r="J44" s="67">
        <v>2245.4150000000054</v>
      </c>
      <c r="K44" s="119">
        <f>SUM(C44:J44)</f>
        <v>47043.451300000008</v>
      </c>
    </row>
    <row r="45" spans="1:11">
      <c r="A45" s="17"/>
      <c r="B45" s="143" t="s">
        <v>21</v>
      </c>
      <c r="C45" s="127">
        <v>10.072900000000001</v>
      </c>
      <c r="D45" s="128">
        <v>36160.252799999973</v>
      </c>
      <c r="E45" s="129">
        <v>1158.7239000000002</v>
      </c>
      <c r="F45" s="127">
        <v>36276.166600000004</v>
      </c>
      <c r="G45" s="129">
        <v>50590.869999999995</v>
      </c>
      <c r="H45" s="127">
        <v>2450.3600000000006</v>
      </c>
      <c r="I45" s="129">
        <v>55.14</v>
      </c>
      <c r="J45" s="114">
        <v>16445.033800000008</v>
      </c>
      <c r="K45" s="63">
        <f>SUM(C45:J45)</f>
        <v>143146.61999999997</v>
      </c>
    </row>
    <row r="46" spans="1:11">
      <c r="A46" s="10"/>
      <c r="B46" s="144" t="s">
        <v>22</v>
      </c>
      <c r="C46" s="53"/>
      <c r="D46" s="65">
        <v>13268.276699999995</v>
      </c>
      <c r="E46" s="66">
        <v>501.03269999999992</v>
      </c>
      <c r="F46" s="64">
        <v>6647.5755000000008</v>
      </c>
      <c r="G46" s="66">
        <v>18608.372399999982</v>
      </c>
      <c r="H46" s="64">
        <v>878.76600000000019</v>
      </c>
      <c r="I46" s="66">
        <v>94.108000000000004</v>
      </c>
      <c r="J46" s="67">
        <v>4057.7070000000022</v>
      </c>
      <c r="K46" s="119">
        <f>SUM(C46:J46)</f>
        <v>44055.838299999989</v>
      </c>
    </row>
    <row r="47" spans="1:11">
      <c r="A47" s="19"/>
      <c r="B47" s="33"/>
      <c r="C47" s="14"/>
      <c r="D47" s="75"/>
      <c r="E47" s="76"/>
      <c r="F47" s="77"/>
      <c r="G47" s="76"/>
      <c r="H47" s="77"/>
      <c r="I47" s="76"/>
      <c r="J47" s="78"/>
      <c r="K47" s="120"/>
    </row>
    <row r="48" spans="1:11" ht="15">
      <c r="A48" s="21" t="s">
        <v>55</v>
      </c>
      <c r="B48" s="106" t="s">
        <v>78</v>
      </c>
      <c r="C48" s="50">
        <f>SUM(C49:C52)</f>
        <v>12.03</v>
      </c>
      <c r="D48" s="73">
        <f t="shared" ref="D48:F48" si="13">SUM(D49:D52)</f>
        <v>60427.044400000006</v>
      </c>
      <c r="E48" s="74">
        <f t="shared" si="13"/>
        <v>1853.4033999999997</v>
      </c>
      <c r="F48" s="50">
        <f t="shared" si="13"/>
        <v>17946.733299999996</v>
      </c>
      <c r="G48" s="74">
        <f>SUM(G49:G52)</f>
        <v>51156.98369999999</v>
      </c>
      <c r="H48" s="50">
        <f>SUM(H49:H52)</f>
        <v>218.16899999999998</v>
      </c>
      <c r="I48" s="74">
        <f t="shared" ref="I48" si="14">SUM(I49:I52)</f>
        <v>131.822</v>
      </c>
      <c r="J48" s="56">
        <f>SUM(J49:J52)</f>
        <v>9348.8159000000105</v>
      </c>
      <c r="K48" s="49">
        <f>SUM(C48:J48)</f>
        <v>141095.00169999999</v>
      </c>
    </row>
    <row r="49" spans="1:11">
      <c r="A49" s="20"/>
      <c r="B49" s="143" t="s">
        <v>23</v>
      </c>
      <c r="C49" s="127"/>
      <c r="D49" s="128">
        <v>12994.5185</v>
      </c>
      <c r="E49" s="129">
        <v>289.19819999999999</v>
      </c>
      <c r="F49" s="127">
        <v>3463.3052000000002</v>
      </c>
      <c r="G49" s="129">
        <v>11477.666499999998</v>
      </c>
      <c r="H49" s="127">
        <v>124.09200000000003</v>
      </c>
      <c r="I49" s="129">
        <v>7.6180000000000003</v>
      </c>
      <c r="J49" s="114">
        <v>1738.7970000000082</v>
      </c>
      <c r="K49" s="63">
        <f>SUM(C49:J49)</f>
        <v>30095.195400000008</v>
      </c>
    </row>
    <row r="50" spans="1:11">
      <c r="A50" s="10"/>
      <c r="B50" s="144" t="s">
        <v>24</v>
      </c>
      <c r="C50" s="64"/>
      <c r="D50" s="65">
        <v>10798.917400000002</v>
      </c>
      <c r="E50" s="66">
        <v>643.03280000000007</v>
      </c>
      <c r="F50" s="64">
        <v>3528.6459999999997</v>
      </c>
      <c r="G50" s="66">
        <v>11674.317499999994</v>
      </c>
      <c r="H50" s="64">
        <v>36.570999999999998</v>
      </c>
      <c r="I50" s="66">
        <v>96.200999999999993</v>
      </c>
      <c r="J50" s="67">
        <v>1916.0620000000013</v>
      </c>
      <c r="K50" s="119">
        <f>SUM(C50:J50)</f>
        <v>28693.7477</v>
      </c>
    </row>
    <row r="51" spans="1:11">
      <c r="A51" s="20"/>
      <c r="B51" s="143" t="s">
        <v>25</v>
      </c>
      <c r="C51" s="127"/>
      <c r="D51" s="128">
        <v>30029.541100000002</v>
      </c>
      <c r="E51" s="129">
        <v>759.01039999999966</v>
      </c>
      <c r="F51" s="127">
        <v>8592.659999999998</v>
      </c>
      <c r="G51" s="129">
        <v>20653.0985</v>
      </c>
      <c r="H51" s="127">
        <v>40.632999999999996</v>
      </c>
      <c r="I51" s="129"/>
      <c r="J51" s="114">
        <v>4516.6535999999987</v>
      </c>
      <c r="K51" s="63">
        <f>SUM(C51:J51)</f>
        <v>64591.596599999997</v>
      </c>
    </row>
    <row r="52" spans="1:11">
      <c r="A52" s="10"/>
      <c r="B52" s="144" t="s">
        <v>26</v>
      </c>
      <c r="C52" s="64">
        <v>12.03</v>
      </c>
      <c r="D52" s="65">
        <v>6604.0674000000008</v>
      </c>
      <c r="E52" s="66">
        <v>162.16200000000003</v>
      </c>
      <c r="F52" s="64">
        <v>2362.1221</v>
      </c>
      <c r="G52" s="66">
        <v>7351.9011999999993</v>
      </c>
      <c r="H52" s="64">
        <v>16.873000000000001</v>
      </c>
      <c r="I52" s="66">
        <v>28.003</v>
      </c>
      <c r="J52" s="67">
        <v>1177.3033000000019</v>
      </c>
      <c r="K52" s="119">
        <f>SUM(C52:J52)</f>
        <v>17714.462000000003</v>
      </c>
    </row>
    <row r="53" spans="1:11">
      <c r="A53" s="19"/>
      <c r="B53" s="33"/>
      <c r="C53" s="14"/>
      <c r="D53" s="75"/>
      <c r="E53" s="76"/>
      <c r="F53" s="77"/>
      <c r="G53" s="76"/>
      <c r="H53" s="77"/>
      <c r="I53" s="76"/>
      <c r="J53" s="78"/>
      <c r="K53" s="120"/>
    </row>
    <row r="54" spans="1:11" ht="15">
      <c r="A54" s="21" t="s">
        <v>56</v>
      </c>
      <c r="B54" s="106" t="s">
        <v>78</v>
      </c>
      <c r="C54" s="50">
        <f>SUM(C55:C57)</f>
        <v>340.54109999999997</v>
      </c>
      <c r="D54" s="73">
        <f t="shared" ref="D54:F54" si="15">SUM(D55:D57)</f>
        <v>142874.80239999996</v>
      </c>
      <c r="E54" s="74">
        <f t="shared" si="15"/>
        <v>6206.4914000000017</v>
      </c>
      <c r="F54" s="50">
        <f t="shared" si="15"/>
        <v>51714.99270000001</v>
      </c>
      <c r="G54" s="74">
        <f>SUM(G55:G57)</f>
        <v>207637.26730000004</v>
      </c>
      <c r="H54" s="50">
        <f>SUM(H55:H57)</f>
        <v>34614.938000000002</v>
      </c>
      <c r="I54" s="74">
        <f t="shared" ref="I54" si="16">SUM(I55:I57)</f>
        <v>819.08900000000006</v>
      </c>
      <c r="J54" s="55">
        <f>SUM(J55:J57)</f>
        <v>36650.24669999996</v>
      </c>
      <c r="K54" s="49">
        <f>SUM(C54:J54)</f>
        <v>480858.36859999999</v>
      </c>
    </row>
    <row r="55" spans="1:11">
      <c r="A55" s="20"/>
      <c r="B55" s="143" t="s">
        <v>27</v>
      </c>
      <c r="C55" s="127">
        <v>71.531699999999987</v>
      </c>
      <c r="D55" s="128">
        <v>39933.976099999978</v>
      </c>
      <c r="E55" s="129">
        <v>1384.6219000000003</v>
      </c>
      <c r="F55" s="127">
        <v>16542.202499999999</v>
      </c>
      <c r="G55" s="129">
        <v>66090.459900000118</v>
      </c>
      <c r="H55" s="127">
        <v>2213.1249999999991</v>
      </c>
      <c r="I55" s="129">
        <v>114.23100000000001</v>
      </c>
      <c r="J55" s="114">
        <v>14397.770099999989</v>
      </c>
      <c r="K55" s="63">
        <f>SUM(C55:J55)</f>
        <v>140747.91820000007</v>
      </c>
    </row>
    <row r="56" spans="1:11">
      <c r="A56" s="10"/>
      <c r="B56" s="144" t="s">
        <v>85</v>
      </c>
      <c r="C56" s="64">
        <v>176.06419999999997</v>
      </c>
      <c r="D56" s="65">
        <v>69751.156699999992</v>
      </c>
      <c r="E56" s="66">
        <v>3849.2626000000014</v>
      </c>
      <c r="F56" s="64">
        <v>24265.265800000008</v>
      </c>
      <c r="G56" s="66">
        <v>104080.4461999999</v>
      </c>
      <c r="H56" s="64">
        <v>20171.321</v>
      </c>
      <c r="I56" s="66">
        <v>124.366</v>
      </c>
      <c r="J56" s="67">
        <v>15380.635699999963</v>
      </c>
      <c r="K56" s="119">
        <f>SUM(C56:J56)</f>
        <v>237798.51819999987</v>
      </c>
    </row>
    <row r="57" spans="1:11">
      <c r="A57" s="18"/>
      <c r="B57" s="143" t="s">
        <v>28</v>
      </c>
      <c r="C57" s="127">
        <v>92.945200000000014</v>
      </c>
      <c r="D57" s="128">
        <v>33189.669599999994</v>
      </c>
      <c r="E57" s="129">
        <v>972.6069</v>
      </c>
      <c r="F57" s="127">
        <v>10907.524400000004</v>
      </c>
      <c r="G57" s="129">
        <v>37466.361200000021</v>
      </c>
      <c r="H57" s="127">
        <v>12230.492</v>
      </c>
      <c r="I57" s="129">
        <v>580.49200000000008</v>
      </c>
      <c r="J57" s="114">
        <v>6871.840900000012</v>
      </c>
      <c r="K57" s="63">
        <f>SUM(C57:J57)</f>
        <v>102311.93220000002</v>
      </c>
    </row>
    <row r="58" spans="1:11" ht="15">
      <c r="A58" s="12"/>
      <c r="B58" s="4"/>
      <c r="C58" s="50"/>
      <c r="D58" s="51"/>
      <c r="E58" s="52"/>
      <c r="F58" s="53"/>
      <c r="G58" s="52"/>
      <c r="H58" s="53"/>
      <c r="I58" s="52"/>
      <c r="J58" s="55"/>
      <c r="K58" s="117"/>
    </row>
    <row r="59" spans="1:11" ht="15">
      <c r="A59" s="24" t="s">
        <v>57</v>
      </c>
      <c r="B59" s="108" t="s">
        <v>79</v>
      </c>
      <c r="C59" s="138">
        <f>SUM(C60:C64)</f>
        <v>187.00110000000001</v>
      </c>
      <c r="D59" s="139">
        <f t="shared" ref="D59:G59" si="17">SUM(D60:D64)</f>
        <v>113815.26020000008</v>
      </c>
      <c r="E59" s="140">
        <f t="shared" si="17"/>
        <v>5002.8195999999989</v>
      </c>
      <c r="F59" s="138">
        <f t="shared" si="17"/>
        <v>76960.382799999992</v>
      </c>
      <c r="G59" s="140">
        <f t="shared" si="17"/>
        <v>188915.8553</v>
      </c>
      <c r="H59" s="138">
        <f>SUM(H60:H64)</f>
        <v>61887.073999999993</v>
      </c>
      <c r="I59" s="140">
        <f t="shared" ref="I59" si="18">SUM(I60:I64)</f>
        <v>352.28999999999996</v>
      </c>
      <c r="J59" s="141">
        <f>SUM(J60:J64)</f>
        <v>41601.758499999996</v>
      </c>
      <c r="K59" s="49">
        <f t="shared" ref="K59:K64" si="19">SUM(C59:J59)</f>
        <v>488722.44150000002</v>
      </c>
    </row>
    <row r="60" spans="1:11">
      <c r="A60" s="10"/>
      <c r="B60" s="144" t="s">
        <v>29</v>
      </c>
      <c r="C60" s="64">
        <v>41.664999999999992</v>
      </c>
      <c r="D60" s="65">
        <v>27254.051200000024</v>
      </c>
      <c r="E60" s="66">
        <v>1124.7640999999994</v>
      </c>
      <c r="F60" s="64">
        <v>20203.274599999997</v>
      </c>
      <c r="G60" s="66">
        <v>59031.117199999986</v>
      </c>
      <c r="H60" s="64">
        <v>7622.2959999999985</v>
      </c>
      <c r="I60" s="66"/>
      <c r="J60" s="67">
        <v>12268.20399999998</v>
      </c>
      <c r="K60" s="119">
        <f t="shared" si="19"/>
        <v>127545.37209999999</v>
      </c>
    </row>
    <row r="61" spans="1:11">
      <c r="A61" s="20"/>
      <c r="B61" s="143" t="s">
        <v>30</v>
      </c>
      <c r="C61" s="127">
        <v>54.654899999999998</v>
      </c>
      <c r="D61" s="128">
        <v>45842.358300000058</v>
      </c>
      <c r="E61" s="129">
        <v>2328.4658999999997</v>
      </c>
      <c r="F61" s="127">
        <v>26317.700700000001</v>
      </c>
      <c r="G61" s="129">
        <v>54681.945200000009</v>
      </c>
      <c r="H61" s="127">
        <v>4344.0150000000003</v>
      </c>
      <c r="I61" s="129"/>
      <c r="J61" s="114">
        <v>16783.201099999991</v>
      </c>
      <c r="K61" s="63">
        <f t="shared" si="19"/>
        <v>150352.34110000008</v>
      </c>
    </row>
    <row r="62" spans="1:11">
      <c r="A62" s="10"/>
      <c r="B62" s="144" t="s">
        <v>31</v>
      </c>
      <c r="C62" s="79">
        <v>11.422000000000001</v>
      </c>
      <c r="D62" s="65">
        <v>2133.2207999999996</v>
      </c>
      <c r="E62" s="66">
        <v>59.190000000000005</v>
      </c>
      <c r="F62" s="64">
        <v>2619.9378999999999</v>
      </c>
      <c r="G62" s="66">
        <v>2543.9737000000009</v>
      </c>
      <c r="H62" s="64">
        <v>89.728999999999999</v>
      </c>
      <c r="I62" s="66"/>
      <c r="J62" s="67">
        <v>653.71079999999984</v>
      </c>
      <c r="K62" s="119">
        <f t="shared" si="19"/>
        <v>8111.1841999999997</v>
      </c>
    </row>
    <row r="63" spans="1:11">
      <c r="A63" s="20"/>
      <c r="B63" s="143" t="s">
        <v>32</v>
      </c>
      <c r="C63" s="127">
        <v>46.705100000000002</v>
      </c>
      <c r="D63" s="128">
        <v>33533.165999999997</v>
      </c>
      <c r="E63" s="129">
        <v>1287.3212999999998</v>
      </c>
      <c r="F63" s="127">
        <v>24090.293099999999</v>
      </c>
      <c r="G63" s="129">
        <v>58542.528399999996</v>
      </c>
      <c r="H63" s="127">
        <v>49796.453999999991</v>
      </c>
      <c r="I63" s="129">
        <v>324.08799999999997</v>
      </c>
      <c r="J63" s="114">
        <v>10830.909600000023</v>
      </c>
      <c r="K63" s="63">
        <f t="shared" si="19"/>
        <v>178451.46549999999</v>
      </c>
    </row>
    <row r="64" spans="1:11">
      <c r="A64" s="10"/>
      <c r="B64" s="144" t="s">
        <v>33</v>
      </c>
      <c r="C64" s="64">
        <v>32.554100000000005</v>
      </c>
      <c r="D64" s="65">
        <v>5052.4639000000006</v>
      </c>
      <c r="E64" s="66">
        <v>203.07829999999998</v>
      </c>
      <c r="F64" s="64">
        <v>3729.1764999999996</v>
      </c>
      <c r="G64" s="66">
        <v>14116.290800000008</v>
      </c>
      <c r="H64" s="64">
        <v>34.58</v>
      </c>
      <c r="I64" s="66">
        <v>28.201999999999998</v>
      </c>
      <c r="J64" s="67">
        <v>1065.7329999999993</v>
      </c>
      <c r="K64" s="119">
        <f t="shared" si="19"/>
        <v>24262.078600000012</v>
      </c>
    </row>
    <row r="65" spans="1:11">
      <c r="A65" s="19"/>
      <c r="B65" s="33"/>
      <c r="C65" s="16"/>
      <c r="D65" s="80"/>
      <c r="E65" s="81"/>
      <c r="F65" s="77"/>
      <c r="G65" s="76"/>
      <c r="H65" s="77"/>
      <c r="I65" s="76"/>
      <c r="J65" s="78"/>
      <c r="K65" s="120"/>
    </row>
    <row r="66" spans="1:11" ht="15">
      <c r="A66" s="21" t="s">
        <v>58</v>
      </c>
      <c r="B66" s="106" t="s">
        <v>78</v>
      </c>
      <c r="C66" s="50">
        <f>SUM(C67:C71)</f>
        <v>567.19529999999997</v>
      </c>
      <c r="D66" s="73">
        <f t="shared" ref="D66:F66" si="20">SUM(D67:D71)</f>
        <v>142581.95989999996</v>
      </c>
      <c r="E66" s="74">
        <f t="shared" si="20"/>
        <v>7458.8536000000031</v>
      </c>
      <c r="F66" s="50">
        <f t="shared" si="20"/>
        <v>57031.562299999991</v>
      </c>
      <c r="G66" s="74">
        <f>SUM(G67:G71)</f>
        <v>177809.18419999996</v>
      </c>
      <c r="H66" s="50">
        <f>SUM(H67:H71)</f>
        <v>15501.563000000002</v>
      </c>
      <c r="I66" s="74">
        <f t="shared" ref="I66" si="21">SUM(I67:I71)</f>
        <v>1026.5309999999999</v>
      </c>
      <c r="J66" s="56">
        <f>SUM(J67:J71)</f>
        <v>29837.921000000035</v>
      </c>
      <c r="K66" s="49">
        <f t="shared" ref="K66:K71" si="22">SUM(C66:J66)</f>
        <v>431814.77029999997</v>
      </c>
    </row>
    <row r="67" spans="1:11">
      <c r="A67" s="20"/>
      <c r="B67" s="143" t="s">
        <v>34</v>
      </c>
      <c r="C67" s="127">
        <v>51.660999999999994</v>
      </c>
      <c r="D67" s="128">
        <v>26850.687499999982</v>
      </c>
      <c r="E67" s="129">
        <v>1213.5557000000008</v>
      </c>
      <c r="F67" s="127">
        <v>10227.580599999998</v>
      </c>
      <c r="G67" s="129">
        <v>34284.179900000017</v>
      </c>
      <c r="H67" s="127">
        <v>1500.3020000000001</v>
      </c>
      <c r="I67" s="129">
        <v>14.499000000000001</v>
      </c>
      <c r="J67" s="114">
        <v>7049.5225000000137</v>
      </c>
      <c r="K67" s="63">
        <f t="shared" si="22"/>
        <v>81191.988199999993</v>
      </c>
    </row>
    <row r="68" spans="1:11">
      <c r="A68" s="10"/>
      <c r="B68" s="144" t="s">
        <v>35</v>
      </c>
      <c r="C68" s="79">
        <v>82.034600000000012</v>
      </c>
      <c r="D68" s="65">
        <v>18098.507599999986</v>
      </c>
      <c r="E68" s="66">
        <v>1204.084000000001</v>
      </c>
      <c r="F68" s="64">
        <v>13912.468499999995</v>
      </c>
      <c r="G68" s="66">
        <v>28684.231200000002</v>
      </c>
      <c r="H68" s="64">
        <v>382.50100000000009</v>
      </c>
      <c r="I68" s="66"/>
      <c r="J68" s="67">
        <v>3553.9694999999974</v>
      </c>
      <c r="K68" s="119">
        <f t="shared" si="22"/>
        <v>65917.796399999977</v>
      </c>
    </row>
    <row r="69" spans="1:11">
      <c r="A69" s="20"/>
      <c r="B69" s="143" t="s">
        <v>36</v>
      </c>
      <c r="C69" s="127">
        <v>248.99109999999999</v>
      </c>
      <c r="D69" s="128">
        <v>38386.022400000002</v>
      </c>
      <c r="E69" s="129">
        <v>1851.7877000000001</v>
      </c>
      <c r="F69" s="127">
        <v>17940.785</v>
      </c>
      <c r="G69" s="129">
        <v>46654.367799999913</v>
      </c>
      <c r="H69" s="127">
        <v>9866.2520000000004</v>
      </c>
      <c r="I69" s="129">
        <v>779.59400000000005</v>
      </c>
      <c r="J69" s="114">
        <v>8302.0523000000103</v>
      </c>
      <c r="K69" s="63">
        <f t="shared" si="22"/>
        <v>124029.85229999993</v>
      </c>
    </row>
    <row r="70" spans="1:11">
      <c r="A70" s="10"/>
      <c r="B70" s="144" t="s">
        <v>37</v>
      </c>
      <c r="C70" s="79">
        <v>139.17570000000001</v>
      </c>
      <c r="D70" s="65">
        <v>21624.790799999999</v>
      </c>
      <c r="E70" s="66">
        <v>1264.9582000000003</v>
      </c>
      <c r="F70" s="64">
        <v>6600.3161999999993</v>
      </c>
      <c r="G70" s="66">
        <v>28065.942799999997</v>
      </c>
      <c r="H70" s="64">
        <v>1672.0850000000003</v>
      </c>
      <c r="I70" s="66">
        <v>232.43799999999999</v>
      </c>
      <c r="J70" s="67">
        <v>3893.3514000000014</v>
      </c>
      <c r="K70" s="119">
        <f t="shared" si="22"/>
        <v>63493.058099999995</v>
      </c>
    </row>
    <row r="71" spans="1:11">
      <c r="A71" s="18"/>
      <c r="B71" s="143" t="s">
        <v>38</v>
      </c>
      <c r="C71" s="127">
        <v>45.332900000000002</v>
      </c>
      <c r="D71" s="128">
        <v>37621.951599999993</v>
      </c>
      <c r="E71" s="129">
        <v>1924.4680000000014</v>
      </c>
      <c r="F71" s="127">
        <v>8350.4120000000003</v>
      </c>
      <c r="G71" s="129">
        <v>40120.462500000016</v>
      </c>
      <c r="H71" s="127">
        <v>2080.4229999999998</v>
      </c>
      <c r="I71" s="129"/>
      <c r="J71" s="114">
        <v>7039.0253000000121</v>
      </c>
      <c r="K71" s="63">
        <f t="shared" si="22"/>
        <v>97182.075300000011</v>
      </c>
    </row>
    <row r="72" spans="1:11" ht="15">
      <c r="A72" s="12"/>
      <c r="B72" s="4"/>
      <c r="C72" s="82"/>
      <c r="D72" s="83"/>
      <c r="E72" s="84"/>
      <c r="F72" s="82"/>
      <c r="G72" s="84"/>
      <c r="H72" s="82"/>
      <c r="I72" s="84"/>
      <c r="J72" s="54"/>
      <c r="K72" s="122"/>
    </row>
    <row r="73" spans="1:11" ht="15">
      <c r="A73" s="11"/>
      <c r="B73" s="34"/>
      <c r="C73" s="85"/>
      <c r="D73" s="86"/>
      <c r="E73" s="87"/>
      <c r="F73" s="85"/>
      <c r="G73" s="87"/>
      <c r="H73" s="85"/>
      <c r="I73" s="87"/>
      <c r="J73" s="88"/>
      <c r="K73" s="123"/>
    </row>
    <row r="74" spans="1:11" ht="15">
      <c r="A74" s="21" t="s">
        <v>39</v>
      </c>
      <c r="B74" s="106" t="s">
        <v>78</v>
      </c>
      <c r="C74" s="50">
        <f>C75</f>
        <v>519.48019999999997</v>
      </c>
      <c r="D74" s="73">
        <f t="shared" ref="D74:J74" si="23">D75</f>
        <v>836137.45349999971</v>
      </c>
      <c r="E74" s="73">
        <f t="shared" si="23"/>
        <v>60222.590400000074</v>
      </c>
      <c r="F74" s="50">
        <f t="shared" si="23"/>
        <v>340706.50839999999</v>
      </c>
      <c r="G74" s="73">
        <f t="shared" si="23"/>
        <v>592922.52419999882</v>
      </c>
      <c r="H74" s="50">
        <f t="shared" si="23"/>
        <v>97337.846000000078</v>
      </c>
      <c r="I74" s="73">
        <f t="shared" si="23"/>
        <v>57214.226999999992</v>
      </c>
      <c r="J74" s="50">
        <f t="shared" si="23"/>
        <v>121310.7511999995</v>
      </c>
      <c r="K74" s="49">
        <f>SUM(C74:J74)</f>
        <v>2106371.3808999984</v>
      </c>
    </row>
    <row r="75" spans="1:11">
      <c r="A75" s="20"/>
      <c r="B75" s="143" t="s">
        <v>39</v>
      </c>
      <c r="C75" s="127">
        <v>519.48019999999997</v>
      </c>
      <c r="D75" s="128">
        <v>836137.45349999971</v>
      </c>
      <c r="E75" s="129">
        <v>60222.590400000074</v>
      </c>
      <c r="F75" s="127">
        <v>340706.50839999999</v>
      </c>
      <c r="G75" s="129">
        <v>592922.52419999882</v>
      </c>
      <c r="H75" s="127">
        <v>97337.846000000078</v>
      </c>
      <c r="I75" s="129">
        <v>57214.226999999992</v>
      </c>
      <c r="J75" s="114">
        <v>121310.7511999995</v>
      </c>
      <c r="K75" s="63">
        <f>K74</f>
        <v>2106371.3808999984</v>
      </c>
    </row>
    <row r="76" spans="1:11" ht="15">
      <c r="A76" s="10"/>
      <c r="B76" s="4"/>
      <c r="C76" s="82"/>
      <c r="D76" s="83"/>
      <c r="E76" s="84"/>
      <c r="F76" s="82"/>
      <c r="G76" s="84"/>
      <c r="H76" s="82"/>
      <c r="I76" s="84"/>
      <c r="J76" s="54"/>
      <c r="K76" s="122"/>
    </row>
    <row r="77" spans="1:11" ht="15">
      <c r="A77" s="24" t="s">
        <v>59</v>
      </c>
      <c r="B77" s="32"/>
      <c r="C77" s="46">
        <f>SUM(C80,C85,C89)</f>
        <v>54.625099999999996</v>
      </c>
      <c r="D77" s="47">
        <f t="shared" ref="D77:I77" si="24">SUM(D80,D85,D89)</f>
        <v>284961.15649999998</v>
      </c>
      <c r="E77" s="48">
        <f t="shared" si="24"/>
        <v>9921.4320000000007</v>
      </c>
      <c r="F77" s="46">
        <f t="shared" si="24"/>
        <v>76977.941400000011</v>
      </c>
      <c r="G77" s="48">
        <f>SUM(G80,G85,G89,G95)</f>
        <v>263730.78720000002</v>
      </c>
      <c r="H77" s="46">
        <f t="shared" si="24"/>
        <v>16111.896000000001</v>
      </c>
      <c r="I77" s="48">
        <f t="shared" si="24"/>
        <v>403.59100000000001</v>
      </c>
      <c r="J77" s="49">
        <f t="shared" ref="J77" si="25">SUM(J80,J85,J89)</f>
        <v>46769.344600000011</v>
      </c>
      <c r="K77" s="49">
        <f>SUM(C77:J77)</f>
        <v>698930.77380000008</v>
      </c>
    </row>
    <row r="78" spans="1:11" ht="15">
      <c r="A78" s="12"/>
      <c r="B78" s="35"/>
      <c r="C78" s="89"/>
      <c r="D78" s="90"/>
      <c r="E78" s="91"/>
      <c r="F78" s="89"/>
      <c r="G78" s="91"/>
      <c r="H78" s="89"/>
      <c r="I78" s="91"/>
      <c r="J78" s="92"/>
      <c r="K78" s="124"/>
    </row>
    <row r="79" spans="1:11">
      <c r="A79" s="19"/>
      <c r="C79" s="68"/>
      <c r="D79" s="69"/>
      <c r="E79" s="70"/>
      <c r="F79" s="68"/>
      <c r="G79" s="70"/>
      <c r="H79" s="68"/>
      <c r="I79" s="70"/>
      <c r="J79" s="71"/>
      <c r="K79" s="71"/>
    </row>
    <row r="80" spans="1:11" ht="15">
      <c r="A80" s="21" t="s">
        <v>60</v>
      </c>
      <c r="B80" s="106" t="s">
        <v>78</v>
      </c>
      <c r="C80" s="50">
        <f>SUM(C81:C83)</f>
        <v>24.0791</v>
      </c>
      <c r="D80" s="73">
        <f t="shared" ref="D80:F80" si="26">SUM(D81:D83)</f>
        <v>41709.165799999988</v>
      </c>
      <c r="E80" s="74">
        <f t="shared" si="26"/>
        <v>1221.8141000000001</v>
      </c>
      <c r="F80" s="50">
        <f t="shared" si="26"/>
        <v>21204.543799999999</v>
      </c>
      <c r="G80" s="74">
        <f>SUM(G81:G83)</f>
        <v>29760.319100000008</v>
      </c>
      <c r="H80" s="50">
        <f t="shared" ref="H80" si="27">SUM(H81:H83)</f>
        <v>367.68000000000006</v>
      </c>
      <c r="I80" s="74">
        <f t="shared" ref="I80" si="28">SUM(I81:I83)</f>
        <v>0</v>
      </c>
      <c r="J80" s="56">
        <f>SUM(J81:J83)</f>
        <v>3764.0691000000015</v>
      </c>
      <c r="K80" s="49">
        <f>SUM(C80:J80)</f>
        <v>98051.671000000002</v>
      </c>
    </row>
    <row r="81" spans="1:15">
      <c r="A81" s="20"/>
      <c r="B81" s="143" t="s">
        <v>40</v>
      </c>
      <c r="C81" s="127"/>
      <c r="D81" s="128">
        <v>20423.749299999985</v>
      </c>
      <c r="E81" s="129">
        <v>548.84109999999987</v>
      </c>
      <c r="F81" s="127">
        <v>11249.442999999999</v>
      </c>
      <c r="G81" s="129">
        <v>16856.115400000006</v>
      </c>
      <c r="H81" s="127">
        <v>271.97400000000005</v>
      </c>
      <c r="I81" s="129"/>
      <c r="J81" s="114">
        <v>2234.7077000000013</v>
      </c>
      <c r="K81" s="63">
        <f>SUM(C81:J81)</f>
        <v>51584.830499999996</v>
      </c>
    </row>
    <row r="82" spans="1:15">
      <c r="A82" s="10"/>
      <c r="B82" s="144" t="s">
        <v>41</v>
      </c>
      <c r="C82" s="64"/>
      <c r="D82" s="65">
        <v>9309.3699000000033</v>
      </c>
      <c r="E82" s="66">
        <v>313.72180000000026</v>
      </c>
      <c r="F82" s="64">
        <v>3278.1184999999996</v>
      </c>
      <c r="G82" s="66">
        <v>5862.3842000000022</v>
      </c>
      <c r="H82" s="64"/>
      <c r="I82" s="66"/>
      <c r="J82" s="67">
        <v>617.87940000000015</v>
      </c>
      <c r="K82" s="119">
        <f>SUM(C82:J82)</f>
        <v>19381.473800000011</v>
      </c>
    </row>
    <row r="83" spans="1:15">
      <c r="A83" s="20"/>
      <c r="B83" s="143" t="s">
        <v>42</v>
      </c>
      <c r="C83" s="127">
        <v>24.0791</v>
      </c>
      <c r="D83" s="128">
        <v>11976.046600000001</v>
      </c>
      <c r="E83" s="129">
        <v>359.25120000000004</v>
      </c>
      <c r="F83" s="127">
        <v>6676.9823000000006</v>
      </c>
      <c r="G83" s="129">
        <v>7041.8194999999996</v>
      </c>
      <c r="H83" s="127">
        <v>95.705999999999989</v>
      </c>
      <c r="I83" s="129"/>
      <c r="J83" s="114">
        <v>911.48200000000008</v>
      </c>
      <c r="K83" s="63">
        <f>SUM(C83:J83)</f>
        <v>27085.366700000002</v>
      </c>
    </row>
    <row r="84" spans="1:15" ht="15">
      <c r="A84" s="12"/>
      <c r="B84" s="4"/>
      <c r="C84" s="82"/>
      <c r="D84" s="83"/>
      <c r="E84" s="84"/>
      <c r="F84" s="82"/>
      <c r="G84" s="84"/>
      <c r="H84" s="82"/>
      <c r="I84" s="84"/>
      <c r="J84" s="54"/>
      <c r="K84" s="122"/>
    </row>
    <row r="85" spans="1:15" ht="15">
      <c r="A85" s="24" t="s">
        <v>61</v>
      </c>
      <c r="B85" s="108" t="s">
        <v>78</v>
      </c>
      <c r="C85" s="138">
        <f>SUM(C86:C87)</f>
        <v>25.850999999999999</v>
      </c>
      <c r="D85" s="139">
        <f t="shared" ref="D85:F85" si="29">SUM(D86:D87)</f>
        <v>87335.731699999989</v>
      </c>
      <c r="E85" s="140">
        <f t="shared" si="29"/>
        <v>2653.0747000000001</v>
      </c>
      <c r="F85" s="138">
        <f t="shared" si="29"/>
        <v>16472.746299999999</v>
      </c>
      <c r="G85" s="140">
        <f>SUM(G86:G87)</f>
        <v>79066.617600000027</v>
      </c>
      <c r="H85" s="138">
        <f t="shared" ref="H85" si="30">SUM(H86:H87)</f>
        <v>9943.8430000000008</v>
      </c>
      <c r="I85" s="140">
        <f t="shared" ref="I85" si="31">SUM(I86:I87)</f>
        <v>0</v>
      </c>
      <c r="J85" s="141">
        <f>SUM(J86:J87)</f>
        <v>19387.744900000005</v>
      </c>
      <c r="K85" s="49">
        <f>SUM(C85:J85)</f>
        <v>214885.60920000001</v>
      </c>
    </row>
    <row r="86" spans="1:15">
      <c r="A86" s="10"/>
      <c r="B86" s="144" t="s">
        <v>43</v>
      </c>
      <c r="C86" s="64">
        <v>17.169999999999998</v>
      </c>
      <c r="D86" s="65">
        <v>54712.903499999993</v>
      </c>
      <c r="E86" s="66">
        <v>1300.0240000000001</v>
      </c>
      <c r="F86" s="64">
        <v>6797.3984999999993</v>
      </c>
      <c r="G86" s="66">
        <v>45813.529100000029</v>
      </c>
      <c r="H86" s="64">
        <v>148.16499999999999</v>
      </c>
      <c r="I86" s="66"/>
      <c r="J86" s="67">
        <v>15158.761500000002</v>
      </c>
      <c r="K86" s="119">
        <f>SUM(C86:J86)</f>
        <v>123947.95160000001</v>
      </c>
    </row>
    <row r="87" spans="1:15" ht="15">
      <c r="A87" s="15"/>
      <c r="B87" s="142" t="s">
        <v>44</v>
      </c>
      <c r="C87" s="127">
        <v>8.6810000000000009</v>
      </c>
      <c r="D87" s="128">
        <v>32622.828199999993</v>
      </c>
      <c r="E87" s="129">
        <v>1353.0507</v>
      </c>
      <c r="F87" s="127">
        <v>9675.3477999999996</v>
      </c>
      <c r="G87" s="129">
        <v>33253.088500000005</v>
      </c>
      <c r="H87" s="127">
        <v>9795.6779999999999</v>
      </c>
      <c r="I87" s="129"/>
      <c r="J87" s="114">
        <v>4228.9834000000037</v>
      </c>
      <c r="K87" s="63">
        <f>SUM(C87:J87)</f>
        <v>90937.657599999991</v>
      </c>
      <c r="L87" s="6"/>
    </row>
    <row r="88" spans="1:15" ht="15">
      <c r="A88" s="12"/>
      <c r="B88" s="35"/>
      <c r="C88" s="89"/>
      <c r="D88" s="90"/>
      <c r="E88" s="91"/>
      <c r="F88" s="89"/>
      <c r="G88" s="91"/>
      <c r="H88" s="89"/>
      <c r="I88" s="91"/>
      <c r="J88" s="92"/>
      <c r="K88" s="124"/>
    </row>
    <row r="89" spans="1:15" ht="15">
      <c r="A89" s="25" t="s">
        <v>62</v>
      </c>
      <c r="B89" s="108" t="s">
        <v>78</v>
      </c>
      <c r="C89" s="138">
        <f>SUM(C90:C93)</f>
        <v>4.6950000000000003</v>
      </c>
      <c r="D89" s="139">
        <f t="shared" ref="D89:F89" si="32">SUM(D90:D93)</f>
        <v>155916.25900000002</v>
      </c>
      <c r="E89" s="140">
        <f t="shared" si="32"/>
        <v>6046.543200000001</v>
      </c>
      <c r="F89" s="138">
        <f t="shared" si="32"/>
        <v>39300.651300000005</v>
      </c>
      <c r="G89" s="140">
        <f>SUM(G90:G93)</f>
        <v>154903.85049999997</v>
      </c>
      <c r="H89" s="138">
        <f t="shared" ref="H89" si="33">SUM(H90:H93)</f>
        <v>5800.3730000000005</v>
      </c>
      <c r="I89" s="140">
        <f t="shared" ref="I89" si="34">SUM(I90:I93)</f>
        <v>403.59100000000001</v>
      </c>
      <c r="J89" s="141">
        <f>SUM(J90:J93)</f>
        <v>23617.530600000006</v>
      </c>
      <c r="K89" s="49">
        <f>SUM(C89:J89)</f>
        <v>385993.49360000005</v>
      </c>
      <c r="M89" s="6"/>
      <c r="N89" s="6"/>
      <c r="O89" s="6"/>
    </row>
    <row r="90" spans="1:15">
      <c r="A90" s="10"/>
      <c r="B90" s="144" t="s">
        <v>45</v>
      </c>
      <c r="C90" s="64"/>
      <c r="D90" s="65">
        <v>74003.176399999968</v>
      </c>
      <c r="E90" s="66">
        <v>3168.4494000000009</v>
      </c>
      <c r="F90" s="64">
        <v>19894.112300000004</v>
      </c>
      <c r="G90" s="66">
        <v>75293.855399999971</v>
      </c>
      <c r="H90" s="64">
        <v>3069.9070000000006</v>
      </c>
      <c r="I90" s="66">
        <v>242.11599999999999</v>
      </c>
      <c r="J90" s="67">
        <v>12267.281199999999</v>
      </c>
      <c r="K90" s="119">
        <f>SUM(C90:J90)</f>
        <v>187938.89769999997</v>
      </c>
    </row>
    <row r="91" spans="1:15">
      <c r="A91" s="15"/>
      <c r="B91" s="142" t="s">
        <v>46</v>
      </c>
      <c r="C91" s="127">
        <v>4.6950000000000003</v>
      </c>
      <c r="D91" s="128">
        <v>18613.820499999994</v>
      </c>
      <c r="E91" s="129">
        <v>670.60450000000026</v>
      </c>
      <c r="F91" s="127">
        <v>3420.2413999999994</v>
      </c>
      <c r="G91" s="129">
        <v>20377.180800000006</v>
      </c>
      <c r="H91" s="127">
        <v>904.73199999999986</v>
      </c>
      <c r="I91" s="129"/>
      <c r="J91" s="114">
        <v>2160.0954000000002</v>
      </c>
      <c r="K91" s="63">
        <f>SUM(C91:J91)</f>
        <v>46151.369599999991</v>
      </c>
    </row>
    <row r="92" spans="1:15">
      <c r="A92" s="10"/>
      <c r="B92" s="144" t="s">
        <v>47</v>
      </c>
      <c r="C92" s="64"/>
      <c r="D92" s="65">
        <v>19309.730900000024</v>
      </c>
      <c r="E92" s="66">
        <v>546.98930000000018</v>
      </c>
      <c r="F92" s="64">
        <v>4588.5200000000004</v>
      </c>
      <c r="G92" s="66">
        <v>20607.240700000024</v>
      </c>
      <c r="H92" s="64">
        <v>1630.0649999999998</v>
      </c>
      <c r="I92" s="66"/>
      <c r="J92" s="67">
        <v>4045.9814000000006</v>
      </c>
      <c r="K92" s="119">
        <f>SUM(C92:J92)</f>
        <v>50728.52730000006</v>
      </c>
    </row>
    <row r="93" spans="1:15">
      <c r="A93" s="15"/>
      <c r="B93" s="142" t="s">
        <v>48</v>
      </c>
      <c r="C93" s="127"/>
      <c r="D93" s="128">
        <v>43989.531200000012</v>
      </c>
      <c r="E93" s="129">
        <v>1660.4999999999991</v>
      </c>
      <c r="F93" s="127">
        <v>11397.777600000001</v>
      </c>
      <c r="G93" s="129">
        <v>38625.573599999974</v>
      </c>
      <c r="H93" s="127">
        <v>195.66900000000001</v>
      </c>
      <c r="I93" s="129">
        <v>161.47500000000002</v>
      </c>
      <c r="J93" s="114">
        <v>5144.1726000000072</v>
      </c>
      <c r="K93" s="63">
        <f>SUM(C93:J93)</f>
        <v>101174.69899999999</v>
      </c>
    </row>
    <row r="94" spans="1:15" ht="15">
      <c r="A94" s="13"/>
      <c r="B94" s="5"/>
      <c r="C94" s="93"/>
      <c r="D94" s="94"/>
      <c r="E94" s="95"/>
      <c r="F94" s="93"/>
      <c r="G94" s="95"/>
      <c r="H94" s="93"/>
      <c r="I94" s="95"/>
      <c r="J94" s="96"/>
      <c r="K94" s="125"/>
    </row>
    <row r="95" spans="1:15" ht="15">
      <c r="A95" s="22" t="s">
        <v>63</v>
      </c>
      <c r="B95" s="41"/>
      <c r="C95" s="97"/>
      <c r="D95" s="98"/>
      <c r="E95" s="99"/>
      <c r="F95" s="97"/>
      <c r="G95" s="99"/>
      <c r="H95" s="97">
        <v>95280.762000000002</v>
      </c>
      <c r="I95" s="99">
        <v>73874.024999999994</v>
      </c>
      <c r="J95" s="100">
        <v>4165.7429999999986</v>
      </c>
      <c r="K95" s="100">
        <f>SUM(C95:J95)</f>
        <v>173320.53</v>
      </c>
    </row>
    <row r="97" spans="1:9">
      <c r="A97" s="101" t="s">
        <v>76</v>
      </c>
    </row>
    <row r="98" spans="1:9">
      <c r="A98" s="7"/>
    </row>
    <row r="99" spans="1:9" ht="38.25">
      <c r="A99" s="31" t="s">
        <v>77</v>
      </c>
    </row>
    <row r="100" spans="1:9" ht="18.75" customHeight="1">
      <c r="B100" s="8"/>
      <c r="C100" s="9"/>
    </row>
    <row r="101" spans="1:9">
      <c r="A101" s="8"/>
      <c r="B101" s="8"/>
      <c r="C101" s="9"/>
      <c r="I101" s="62"/>
    </row>
  </sheetData>
  <mergeCells count="28">
    <mergeCell ref="A1:B1"/>
    <mergeCell ref="K40:K41"/>
    <mergeCell ref="C40:C41"/>
    <mergeCell ref="D40:D41"/>
    <mergeCell ref="A40:A41"/>
    <mergeCell ref="E40:E41"/>
    <mergeCell ref="F40:F41"/>
    <mergeCell ref="G40:G41"/>
    <mergeCell ref="H40:H41"/>
    <mergeCell ref="I40:I41"/>
    <mergeCell ref="K6:K7"/>
    <mergeCell ref="C6:C7"/>
    <mergeCell ref="D6:D7"/>
    <mergeCell ref="J40:J41"/>
    <mergeCell ref="K2:K3"/>
    <mergeCell ref="A6:A7"/>
    <mergeCell ref="B6:B7"/>
    <mergeCell ref="A4:B4"/>
    <mergeCell ref="C2:E2"/>
    <mergeCell ref="F2:G2"/>
    <mergeCell ref="E6:E7"/>
    <mergeCell ref="F6:F7"/>
    <mergeCell ref="J2:J3"/>
    <mergeCell ref="H2:I2"/>
    <mergeCell ref="I6:I7"/>
    <mergeCell ref="J6:J7"/>
    <mergeCell ref="G6:G7"/>
    <mergeCell ref="H6:H7"/>
  </mergeCells>
  <printOptions horizontalCentered="1"/>
  <pageMargins left="0.23622047244094491" right="0.19685039370078741" top="0.43307086614173229" bottom="0.35433070866141736" header="0.31496062992125984" footer="0.15748031496062992"/>
  <pageSetup paperSize="9" scale="80" pageOrder="overThenDown" orientation="landscape" r:id="rId1"/>
  <rowBreaks count="1" manualBreakCount="1">
    <brk id="41" max="16383" man="1"/>
  </rowBreaks>
  <ignoredErrors>
    <ignoredError sqref="G27 G7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Φύλλο1</vt:lpstr>
      <vt:lpstr>Φύλλο1!Criteria</vt:lpstr>
      <vt:lpstr>Φύλλο1!Print_Titles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university11</dc:creator>
  <cp:lastModifiedBy>e.giraiotou</cp:lastModifiedBy>
  <cp:lastPrinted>2018-05-30T06:33:25Z</cp:lastPrinted>
  <dcterms:created xsi:type="dcterms:W3CDTF">2017-05-17T08:49:19Z</dcterms:created>
  <dcterms:modified xsi:type="dcterms:W3CDTF">2018-06-05T08:07:10Z</dcterms:modified>
</cp:coreProperties>
</file>